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430" windowHeight="10260"/>
  </bookViews>
  <sheets>
    <sheet name="電協研モデル" sheetId="9" r:id="rId1"/>
    <sheet name="電協研モデル(2)" sheetId="10" r:id="rId2"/>
    <sheet name="電協研モデル(3)" sheetId="11" r:id="rId3"/>
  </sheets>
  <calcPr calcId="152511"/>
</workbook>
</file>

<file path=xl/calcChain.xml><?xml version="1.0" encoding="utf-8"?>
<calcChain xmlns="http://schemas.openxmlformats.org/spreadsheetml/2006/main">
  <c r="C138" i="10" l="1"/>
  <c r="C137" i="10"/>
  <c r="C136" i="10"/>
  <c r="C135" i="10"/>
  <c r="C134" i="10"/>
  <c r="C133" i="10"/>
  <c r="C132" i="10"/>
  <c r="C131" i="10"/>
  <c r="C130" i="10"/>
  <c r="C129" i="10"/>
  <c r="C128" i="10"/>
  <c r="C127" i="10"/>
  <c r="B5" i="11" l="1"/>
  <c r="B29" i="11" s="1"/>
  <c r="Q48" i="11" s="1"/>
  <c r="B6" i="11"/>
  <c r="B30" i="11" s="1"/>
  <c r="Q49" i="11" s="1"/>
  <c r="B7" i="11"/>
  <c r="B31" i="11" s="1"/>
  <c r="Q50" i="11" s="1"/>
  <c r="B8" i="11"/>
  <c r="B32" i="11" s="1"/>
  <c r="Q51" i="11" s="1"/>
  <c r="B9" i="11"/>
  <c r="B33" i="11" s="1"/>
  <c r="Q52" i="11" s="1"/>
  <c r="B10" i="11"/>
  <c r="B34" i="11" s="1"/>
  <c r="Q53" i="11" s="1"/>
  <c r="B11" i="11"/>
  <c r="B35" i="11" s="1"/>
  <c r="Q54" i="11" s="1"/>
  <c r="B12" i="11"/>
  <c r="B36" i="11" s="1"/>
  <c r="Q55" i="11" s="1"/>
  <c r="B13" i="11"/>
  <c r="B37" i="11" s="1"/>
  <c r="Q56" i="11" s="1"/>
  <c r="B14" i="11"/>
  <c r="B38" i="11" s="1"/>
  <c r="Q57" i="11" s="1"/>
  <c r="B15" i="11"/>
  <c r="B39" i="11" s="1"/>
  <c r="Q58" i="11" s="1"/>
  <c r="B16" i="11"/>
  <c r="B17" i="11"/>
  <c r="B18" i="11"/>
  <c r="B19" i="11"/>
  <c r="B20" i="11"/>
  <c r="B21" i="11"/>
  <c r="B4" i="11"/>
  <c r="B28" i="11" s="1"/>
  <c r="Q47" i="11" s="1"/>
  <c r="O166" i="11" l="1"/>
  <c r="N166" i="11"/>
  <c r="M166" i="11"/>
  <c r="L166" i="11"/>
  <c r="K166" i="11"/>
  <c r="J166" i="11"/>
  <c r="F166" i="11"/>
  <c r="C166" i="11"/>
  <c r="O165" i="11"/>
  <c r="L165" i="11"/>
  <c r="K165" i="11"/>
  <c r="J165" i="11"/>
  <c r="F165" i="11"/>
  <c r="C165" i="11"/>
  <c r="O164" i="11"/>
  <c r="L164" i="11"/>
  <c r="K164" i="11"/>
  <c r="J164" i="11"/>
  <c r="H164" i="11"/>
  <c r="G164" i="11"/>
  <c r="E164" i="11"/>
  <c r="D164" i="11"/>
  <c r="O163" i="11"/>
  <c r="N163" i="11"/>
  <c r="M163" i="11"/>
  <c r="L163" i="11"/>
  <c r="K163" i="11"/>
  <c r="J163" i="11"/>
  <c r="F163" i="11"/>
  <c r="C163" i="11"/>
  <c r="O162" i="11"/>
  <c r="N162" i="11"/>
  <c r="M162" i="11"/>
  <c r="L162" i="11"/>
  <c r="F162" i="11"/>
  <c r="C162" i="11"/>
  <c r="O161" i="11"/>
  <c r="N161" i="11"/>
  <c r="M161" i="11"/>
  <c r="L161" i="11"/>
  <c r="H161" i="11"/>
  <c r="G161" i="11"/>
  <c r="E161" i="11"/>
  <c r="D161" i="11"/>
  <c r="O148" i="11"/>
  <c r="N148" i="11"/>
  <c r="M148" i="11"/>
  <c r="L148" i="11"/>
  <c r="K148" i="11"/>
  <c r="J148" i="11"/>
  <c r="F148" i="11"/>
  <c r="C148" i="11"/>
  <c r="O147" i="11"/>
  <c r="L147" i="11"/>
  <c r="K147" i="11"/>
  <c r="J147" i="11"/>
  <c r="F147" i="11"/>
  <c r="C147" i="11"/>
  <c r="O146" i="11"/>
  <c r="L146" i="11"/>
  <c r="K146" i="11"/>
  <c r="J146" i="11"/>
  <c r="H146" i="11"/>
  <c r="G146" i="11"/>
  <c r="E146" i="11"/>
  <c r="D146" i="11"/>
  <c r="O145" i="11"/>
  <c r="N145" i="11"/>
  <c r="M145" i="11"/>
  <c r="L145" i="11"/>
  <c r="K145" i="11"/>
  <c r="J145" i="11"/>
  <c r="F145" i="11"/>
  <c r="C145" i="11"/>
  <c r="O144" i="11"/>
  <c r="N144" i="11"/>
  <c r="M144" i="11"/>
  <c r="L144" i="11"/>
  <c r="F144" i="11"/>
  <c r="C144" i="11"/>
  <c r="O143" i="11"/>
  <c r="N143" i="11"/>
  <c r="M143" i="11"/>
  <c r="L143" i="11"/>
  <c r="H143" i="11"/>
  <c r="G143" i="11"/>
  <c r="E143" i="11"/>
  <c r="D143" i="11"/>
  <c r="E138" i="11"/>
  <c r="E137" i="11"/>
  <c r="E135" i="11"/>
  <c r="E134" i="11"/>
  <c r="O122" i="11"/>
  <c r="N122" i="11"/>
  <c r="M122" i="11"/>
  <c r="L122" i="11"/>
  <c r="K122" i="11"/>
  <c r="J122" i="11"/>
  <c r="F122" i="11"/>
  <c r="C122" i="11"/>
  <c r="O121" i="11"/>
  <c r="N121" i="11"/>
  <c r="M121" i="11"/>
  <c r="L121" i="11"/>
  <c r="K121" i="11"/>
  <c r="J121" i="11"/>
  <c r="F121" i="11"/>
  <c r="C121" i="11"/>
  <c r="O120" i="11"/>
  <c r="N120" i="11"/>
  <c r="M120" i="11"/>
  <c r="L120" i="11"/>
  <c r="K120" i="11"/>
  <c r="J120" i="11"/>
  <c r="H120" i="11"/>
  <c r="G120" i="11"/>
  <c r="E120" i="11"/>
  <c r="D120" i="11"/>
  <c r="O119" i="11"/>
  <c r="N119" i="11"/>
  <c r="M119" i="11"/>
  <c r="L119" i="11"/>
  <c r="K119" i="11"/>
  <c r="J119" i="11"/>
  <c r="F119" i="11"/>
  <c r="C119" i="11"/>
  <c r="O118" i="11"/>
  <c r="N118" i="11"/>
  <c r="M118" i="11"/>
  <c r="L118" i="11"/>
  <c r="K118" i="11"/>
  <c r="J118" i="11"/>
  <c r="F118" i="11"/>
  <c r="C118" i="11"/>
  <c r="O117" i="11"/>
  <c r="N117" i="11"/>
  <c r="M117" i="11"/>
  <c r="L117" i="11"/>
  <c r="K117" i="11"/>
  <c r="J117" i="11"/>
  <c r="H117" i="11"/>
  <c r="G117" i="11"/>
  <c r="E117" i="11"/>
  <c r="D117" i="11"/>
  <c r="O104" i="11"/>
  <c r="N104" i="11"/>
  <c r="M104" i="11"/>
  <c r="L104" i="11"/>
  <c r="K104" i="11"/>
  <c r="J104" i="11"/>
  <c r="F104" i="11"/>
  <c r="C104" i="11"/>
  <c r="O103" i="11"/>
  <c r="L103" i="11"/>
  <c r="K103" i="11"/>
  <c r="J103" i="11"/>
  <c r="F103" i="11"/>
  <c r="C103" i="11"/>
  <c r="O102" i="11"/>
  <c r="L102" i="11"/>
  <c r="K102" i="11"/>
  <c r="J102" i="11"/>
  <c r="H102" i="11"/>
  <c r="G102" i="11"/>
  <c r="E102" i="11"/>
  <c r="D102" i="11"/>
  <c r="O101" i="11"/>
  <c r="N101" i="11"/>
  <c r="M101" i="11"/>
  <c r="L101" i="11"/>
  <c r="K101" i="11"/>
  <c r="J101" i="11"/>
  <c r="F101" i="11"/>
  <c r="C101" i="11"/>
  <c r="O100" i="11"/>
  <c r="N100" i="11"/>
  <c r="M100" i="11"/>
  <c r="L100" i="11"/>
  <c r="F100" i="11"/>
  <c r="C100" i="11"/>
  <c r="O99" i="11"/>
  <c r="N99" i="11"/>
  <c r="M99" i="11"/>
  <c r="L99" i="11"/>
  <c r="H99" i="11"/>
  <c r="G99" i="11"/>
  <c r="E99" i="11"/>
  <c r="D99" i="11"/>
  <c r="O86" i="11"/>
  <c r="N86" i="11"/>
  <c r="M86" i="11"/>
  <c r="L86" i="11"/>
  <c r="K86" i="11"/>
  <c r="J86" i="11"/>
  <c r="F86" i="11"/>
  <c r="C86" i="11"/>
  <c r="O85" i="11"/>
  <c r="L85" i="11"/>
  <c r="K85" i="11"/>
  <c r="J85" i="11"/>
  <c r="F85" i="11"/>
  <c r="C85" i="11"/>
  <c r="O84" i="11"/>
  <c r="L84" i="11"/>
  <c r="K84" i="11"/>
  <c r="J84" i="11"/>
  <c r="H84" i="11"/>
  <c r="G84" i="11"/>
  <c r="E84" i="11"/>
  <c r="D84" i="11"/>
  <c r="O83" i="11"/>
  <c r="N83" i="11"/>
  <c r="M83" i="11"/>
  <c r="L83" i="11"/>
  <c r="K83" i="11"/>
  <c r="J83" i="11"/>
  <c r="F83" i="11"/>
  <c r="C83" i="11"/>
  <c r="O82" i="11"/>
  <c r="N82" i="11"/>
  <c r="M82" i="11"/>
  <c r="L82" i="11"/>
  <c r="F82" i="11"/>
  <c r="C82" i="11"/>
  <c r="O81" i="11"/>
  <c r="N81" i="11"/>
  <c r="M81" i="11"/>
  <c r="L81" i="11"/>
  <c r="H81" i="11"/>
  <c r="G81" i="11"/>
  <c r="E81" i="11"/>
  <c r="D81" i="11"/>
  <c r="C20" i="9" l="1"/>
  <c r="P65" i="9" l="1"/>
  <c r="H118" i="11" s="1"/>
  <c r="M65" i="9"/>
  <c r="E118" i="11" s="1"/>
  <c r="P58" i="9"/>
  <c r="H162" i="11" s="1"/>
  <c r="M58" i="9"/>
  <c r="E162" i="11" s="1"/>
  <c r="P51" i="9"/>
  <c r="H144" i="11" s="1"/>
  <c r="M51" i="9"/>
  <c r="E144" i="11" s="1"/>
  <c r="P44" i="9"/>
  <c r="H100" i="11" s="1"/>
  <c r="M44" i="9"/>
  <c r="E100" i="11" s="1"/>
  <c r="P37" i="9"/>
  <c r="H82" i="11" s="1"/>
  <c r="M37" i="9"/>
  <c r="E82" i="11" s="1"/>
  <c r="O69" i="9"/>
  <c r="G122" i="11" s="1"/>
  <c r="L69" i="9"/>
  <c r="D122" i="11" s="1"/>
  <c r="O62" i="9"/>
  <c r="G166" i="11" s="1"/>
  <c r="L62" i="9"/>
  <c r="D166" i="11" s="1"/>
  <c r="O55" i="9"/>
  <c r="G148" i="11" s="1"/>
  <c r="L55" i="9"/>
  <c r="D148" i="11" s="1"/>
  <c r="O48" i="9"/>
  <c r="G104" i="11" s="1"/>
  <c r="L48" i="9"/>
  <c r="D104" i="11" s="1"/>
  <c r="O41" i="9"/>
  <c r="G86" i="11" s="1"/>
  <c r="L41" i="9"/>
  <c r="D86" i="11" s="1"/>
  <c r="L66" i="9"/>
  <c r="D119" i="11" s="1"/>
  <c r="L59" i="9"/>
  <c r="D163" i="11" s="1"/>
  <c r="L52" i="9"/>
  <c r="D145" i="11" s="1"/>
  <c r="O45" i="9"/>
  <c r="G101" i="11" s="1"/>
  <c r="O38" i="9"/>
  <c r="G83" i="11" s="1"/>
  <c r="L38" i="9"/>
  <c r="D83" i="11" s="1"/>
  <c r="P68" i="9"/>
  <c r="H121" i="11" s="1"/>
  <c r="M68" i="9"/>
  <c r="E121" i="11" s="1"/>
  <c r="M61" i="9"/>
  <c r="E165" i="11" s="1"/>
  <c r="M54" i="9"/>
  <c r="E147" i="11" s="1"/>
  <c r="P40" i="9"/>
  <c r="H85" i="11" s="1"/>
  <c r="O66" i="9"/>
  <c r="G119" i="11" s="1"/>
  <c r="O59" i="9"/>
  <c r="G163" i="11" s="1"/>
  <c r="O52" i="9"/>
  <c r="G145" i="11" s="1"/>
  <c r="L45" i="9"/>
  <c r="D101" i="11" s="1"/>
  <c r="P61" i="9"/>
  <c r="H165" i="11" s="1"/>
  <c r="P54" i="9"/>
  <c r="H147" i="11" s="1"/>
  <c r="P47" i="9"/>
  <c r="H103" i="11" s="1"/>
  <c r="M47" i="9"/>
  <c r="E103" i="11" s="1"/>
  <c r="M40" i="9"/>
  <c r="E85" i="11" s="1"/>
  <c r="P122" i="10" l="1"/>
  <c r="V138" i="10" s="1"/>
  <c r="U15" i="11" s="1"/>
  <c r="O122" i="10"/>
  <c r="U138" i="10" s="1"/>
  <c r="T15" i="11" s="1"/>
  <c r="N122" i="10"/>
  <c r="T138" i="10" s="1"/>
  <c r="S15" i="11" s="1"/>
  <c r="M122" i="10"/>
  <c r="J138" i="10" s="1"/>
  <c r="I15" i="11" s="1"/>
  <c r="I39" i="11" s="1"/>
  <c r="L122" i="10"/>
  <c r="I138" i="10" s="1"/>
  <c r="H15" i="11" s="1"/>
  <c r="H39" i="11" s="1"/>
  <c r="K122" i="10"/>
  <c r="H138" i="10" s="1"/>
  <c r="G15" i="11" s="1"/>
  <c r="G39" i="11" s="1"/>
  <c r="J122" i="10"/>
  <c r="G138" i="10" s="1"/>
  <c r="F15" i="11" s="1"/>
  <c r="F39" i="11" s="1"/>
  <c r="I122" i="10"/>
  <c r="F138" i="10" s="1"/>
  <c r="E15" i="11" s="1"/>
  <c r="E39" i="11" s="1"/>
  <c r="H122" i="10"/>
  <c r="E138" i="10" s="1"/>
  <c r="D15" i="11" s="1"/>
  <c r="D39" i="11" s="1"/>
  <c r="G122" i="10"/>
  <c r="S138" i="10" s="1"/>
  <c r="R15" i="11" s="1"/>
  <c r="F122" i="10"/>
  <c r="R138" i="10" s="1"/>
  <c r="Q15" i="11" s="1"/>
  <c r="E122" i="10"/>
  <c r="Q138" i="10" s="1"/>
  <c r="P15" i="11" s="1"/>
  <c r="P121" i="10"/>
  <c r="V137" i="10" s="1"/>
  <c r="U14" i="11" s="1"/>
  <c r="O121" i="10"/>
  <c r="U137" i="10" s="1"/>
  <c r="T14" i="11" s="1"/>
  <c r="N121" i="10"/>
  <c r="T137" i="10" s="1"/>
  <c r="S14" i="11" s="1"/>
  <c r="M121" i="10"/>
  <c r="J137" i="10" s="1"/>
  <c r="I14" i="11" s="1"/>
  <c r="I38" i="11" s="1"/>
  <c r="L121" i="10"/>
  <c r="I137" i="10" s="1"/>
  <c r="H14" i="11" s="1"/>
  <c r="H38" i="11" s="1"/>
  <c r="K121" i="10"/>
  <c r="H137" i="10" s="1"/>
  <c r="G14" i="11" s="1"/>
  <c r="G38" i="11" s="1"/>
  <c r="J121" i="10"/>
  <c r="G137" i="10" s="1"/>
  <c r="F14" i="11" s="1"/>
  <c r="F38" i="11" s="1"/>
  <c r="I121" i="10"/>
  <c r="F137" i="10" s="1"/>
  <c r="E14" i="11" s="1"/>
  <c r="E38" i="11" s="1"/>
  <c r="H121" i="10"/>
  <c r="E137" i="10" s="1"/>
  <c r="D14" i="11" s="1"/>
  <c r="D38" i="11" s="1"/>
  <c r="G121" i="10"/>
  <c r="S137" i="10" s="1"/>
  <c r="R14" i="11" s="1"/>
  <c r="F121" i="10"/>
  <c r="R137" i="10" s="1"/>
  <c r="Q14" i="11" s="1"/>
  <c r="E121" i="10"/>
  <c r="Q137" i="10" s="1"/>
  <c r="P14" i="11" s="1"/>
  <c r="P120" i="10"/>
  <c r="V136" i="10" s="1"/>
  <c r="U13" i="11" s="1"/>
  <c r="O120" i="10"/>
  <c r="U136" i="10" s="1"/>
  <c r="T13" i="11" s="1"/>
  <c r="N120" i="10"/>
  <c r="T136" i="10" s="1"/>
  <c r="S13" i="11" s="1"/>
  <c r="M120" i="10"/>
  <c r="J136" i="10" s="1"/>
  <c r="I13" i="11" s="1"/>
  <c r="I37" i="11" s="1"/>
  <c r="L120" i="10"/>
  <c r="I136" i="10" s="1"/>
  <c r="H13" i="11" s="1"/>
  <c r="H37" i="11" s="1"/>
  <c r="K120" i="10"/>
  <c r="H136" i="10" s="1"/>
  <c r="G13" i="11" s="1"/>
  <c r="G37" i="11" s="1"/>
  <c r="J120" i="10"/>
  <c r="G136" i="10" s="1"/>
  <c r="F13" i="11" s="1"/>
  <c r="F37" i="11" s="1"/>
  <c r="I120" i="10"/>
  <c r="F136" i="10" s="1"/>
  <c r="E13" i="11" s="1"/>
  <c r="E37" i="11" s="1"/>
  <c r="H120" i="10"/>
  <c r="E136" i="10" s="1"/>
  <c r="D13" i="11" s="1"/>
  <c r="D37" i="11" s="1"/>
  <c r="G120" i="10"/>
  <c r="S136" i="10" s="1"/>
  <c r="R13" i="11" s="1"/>
  <c r="F120" i="10"/>
  <c r="R136" i="10" s="1"/>
  <c r="Q13" i="11" s="1"/>
  <c r="E120" i="10"/>
  <c r="Q136" i="10" s="1"/>
  <c r="P13" i="11" s="1"/>
  <c r="M119" i="10"/>
  <c r="J135" i="10" s="1"/>
  <c r="I12" i="11" s="1"/>
  <c r="I36" i="11" s="1"/>
  <c r="L119" i="10"/>
  <c r="I135" i="10" s="1"/>
  <c r="H12" i="11" s="1"/>
  <c r="H36" i="11" s="1"/>
  <c r="K119" i="10"/>
  <c r="H135" i="10" s="1"/>
  <c r="G12" i="11" s="1"/>
  <c r="G36" i="11" s="1"/>
  <c r="G119" i="10"/>
  <c r="S135" i="10" s="1"/>
  <c r="R12" i="11" s="1"/>
  <c r="F119" i="10"/>
  <c r="R135" i="10" s="1"/>
  <c r="Q12" i="11" s="1"/>
  <c r="E119" i="10"/>
  <c r="Q135" i="10" s="1"/>
  <c r="P12" i="11" s="1"/>
  <c r="M118" i="10"/>
  <c r="J134" i="10" s="1"/>
  <c r="I11" i="11" s="1"/>
  <c r="I35" i="11" s="1"/>
  <c r="L118" i="10"/>
  <c r="I134" i="10" s="1"/>
  <c r="H11" i="11" s="1"/>
  <c r="H35" i="11" s="1"/>
  <c r="K118" i="10"/>
  <c r="H134" i="10" s="1"/>
  <c r="G11" i="11" s="1"/>
  <c r="G35" i="11" s="1"/>
  <c r="G118" i="10"/>
  <c r="S134" i="10" s="1"/>
  <c r="R11" i="11" s="1"/>
  <c r="F118" i="10"/>
  <c r="R134" i="10" s="1"/>
  <c r="Q11" i="11" s="1"/>
  <c r="E118" i="10"/>
  <c r="Q134" i="10" s="1"/>
  <c r="P11" i="11" s="1"/>
  <c r="M117" i="10"/>
  <c r="J133" i="10" s="1"/>
  <c r="I10" i="11" s="1"/>
  <c r="I34" i="11" s="1"/>
  <c r="L117" i="10"/>
  <c r="I133" i="10" s="1"/>
  <c r="H10" i="11" s="1"/>
  <c r="H34" i="11" s="1"/>
  <c r="K117" i="10"/>
  <c r="H133" i="10" s="1"/>
  <c r="G10" i="11" s="1"/>
  <c r="G34" i="11" s="1"/>
  <c r="G117" i="10"/>
  <c r="S133" i="10" s="1"/>
  <c r="R10" i="11" s="1"/>
  <c r="F117" i="10"/>
  <c r="R133" i="10" s="1"/>
  <c r="Q10" i="11" s="1"/>
  <c r="E117" i="10"/>
  <c r="Q133" i="10" s="1"/>
  <c r="P10" i="11" s="1"/>
  <c r="V116" i="10"/>
  <c r="P144" i="10" s="1"/>
  <c r="O21" i="11" s="1"/>
  <c r="Q185" i="11" s="1"/>
  <c r="U116" i="10"/>
  <c r="O144" i="10" s="1"/>
  <c r="N21" i="11" s="1"/>
  <c r="P185" i="11" s="1"/>
  <c r="T116" i="10"/>
  <c r="N144" i="10" s="1"/>
  <c r="M21" i="11" s="1"/>
  <c r="O185" i="11" s="1"/>
  <c r="M116" i="10"/>
  <c r="J144" i="10" s="1"/>
  <c r="I21" i="11" s="1"/>
  <c r="K185" i="11" s="1"/>
  <c r="L116" i="10"/>
  <c r="I144" i="10" s="1"/>
  <c r="H21" i="11" s="1"/>
  <c r="J185" i="11" s="1"/>
  <c r="K116" i="10"/>
  <c r="H144" i="10" s="1"/>
  <c r="G21" i="11" s="1"/>
  <c r="I185" i="11" s="1"/>
  <c r="J116" i="10"/>
  <c r="G144" i="10" s="1"/>
  <c r="F21" i="11" s="1"/>
  <c r="H185" i="11" s="1"/>
  <c r="I116" i="10"/>
  <c r="F144" i="10" s="1"/>
  <c r="E21" i="11" s="1"/>
  <c r="G185" i="11" s="1"/>
  <c r="H116" i="10"/>
  <c r="E144" i="10" s="1"/>
  <c r="D21" i="11" s="1"/>
  <c r="F185" i="11" s="1"/>
  <c r="G116" i="10"/>
  <c r="S144" i="10" s="1"/>
  <c r="R21" i="11" s="1"/>
  <c r="F116" i="10"/>
  <c r="R144" i="10" s="1"/>
  <c r="Q21" i="11" s="1"/>
  <c r="E116" i="10"/>
  <c r="Q144" i="10" s="1"/>
  <c r="P21" i="11" s="1"/>
  <c r="V115" i="10"/>
  <c r="P143" i="10" s="1"/>
  <c r="O20" i="11" s="1"/>
  <c r="Q184" i="11" s="1"/>
  <c r="U115" i="10"/>
  <c r="O143" i="10" s="1"/>
  <c r="N20" i="11" s="1"/>
  <c r="P184" i="11" s="1"/>
  <c r="T115" i="10"/>
  <c r="N143" i="10" s="1"/>
  <c r="M20" i="11" s="1"/>
  <c r="O184" i="11" s="1"/>
  <c r="M115" i="10"/>
  <c r="J143" i="10" s="1"/>
  <c r="I20" i="11" s="1"/>
  <c r="K184" i="11" s="1"/>
  <c r="L115" i="10"/>
  <c r="I143" i="10" s="1"/>
  <c r="H20" i="11" s="1"/>
  <c r="J184" i="11" s="1"/>
  <c r="K115" i="10"/>
  <c r="H143" i="10" s="1"/>
  <c r="G20" i="11" s="1"/>
  <c r="I184" i="11" s="1"/>
  <c r="J115" i="10"/>
  <c r="G143" i="10" s="1"/>
  <c r="F20" i="11" s="1"/>
  <c r="H184" i="11" s="1"/>
  <c r="I115" i="10"/>
  <c r="F143" i="10" s="1"/>
  <c r="E20" i="11" s="1"/>
  <c r="G184" i="11" s="1"/>
  <c r="H115" i="10"/>
  <c r="E143" i="10" s="1"/>
  <c r="D20" i="11" s="1"/>
  <c r="F184" i="11" s="1"/>
  <c r="G115" i="10"/>
  <c r="S143" i="10" s="1"/>
  <c r="R20" i="11" s="1"/>
  <c r="F115" i="10"/>
  <c r="R143" i="10" s="1"/>
  <c r="Q20" i="11" s="1"/>
  <c r="E115" i="10"/>
  <c r="Q143" i="10" s="1"/>
  <c r="P20" i="11" s="1"/>
  <c r="V114" i="10"/>
  <c r="P142" i="10" s="1"/>
  <c r="O19" i="11" s="1"/>
  <c r="Q183" i="11" s="1"/>
  <c r="U114" i="10"/>
  <c r="O142" i="10" s="1"/>
  <c r="N19" i="11" s="1"/>
  <c r="P183" i="11" s="1"/>
  <c r="T114" i="10"/>
  <c r="N142" i="10" s="1"/>
  <c r="M19" i="11" s="1"/>
  <c r="O183" i="11" s="1"/>
  <c r="M114" i="10"/>
  <c r="J142" i="10" s="1"/>
  <c r="I19" i="11" s="1"/>
  <c r="K183" i="11" s="1"/>
  <c r="L114" i="10"/>
  <c r="I142" i="10" s="1"/>
  <c r="H19" i="11" s="1"/>
  <c r="J183" i="11" s="1"/>
  <c r="K114" i="10"/>
  <c r="H142" i="10" s="1"/>
  <c r="G19" i="11" s="1"/>
  <c r="I183" i="11" s="1"/>
  <c r="J114" i="10"/>
  <c r="G142" i="10" s="1"/>
  <c r="F19" i="11" s="1"/>
  <c r="H183" i="11" s="1"/>
  <c r="I114" i="10"/>
  <c r="F142" i="10" s="1"/>
  <c r="E19" i="11" s="1"/>
  <c r="G183" i="11" s="1"/>
  <c r="H114" i="10"/>
  <c r="E142" i="10" s="1"/>
  <c r="D19" i="11" s="1"/>
  <c r="F183" i="11" s="1"/>
  <c r="G114" i="10"/>
  <c r="S142" i="10" s="1"/>
  <c r="R19" i="11" s="1"/>
  <c r="F114" i="10"/>
  <c r="R142" i="10" s="1"/>
  <c r="Q19" i="11" s="1"/>
  <c r="E114" i="10"/>
  <c r="Q142" i="10" s="1"/>
  <c r="P19" i="11" s="1"/>
  <c r="V113" i="10"/>
  <c r="P132" i="10" s="1"/>
  <c r="O9" i="11" s="1"/>
  <c r="O33" i="11" s="1"/>
  <c r="U113" i="10"/>
  <c r="O132" i="10" s="1"/>
  <c r="N9" i="11" s="1"/>
  <c r="N33" i="11" s="1"/>
  <c r="T113" i="10"/>
  <c r="N132" i="10" s="1"/>
  <c r="M9" i="11" s="1"/>
  <c r="M33" i="11" s="1"/>
  <c r="S113" i="10"/>
  <c r="M132" i="10" s="1"/>
  <c r="L9" i="11" s="1"/>
  <c r="L33" i="11" s="1"/>
  <c r="R113" i="10"/>
  <c r="L132" i="10" s="1"/>
  <c r="K9" i="11" s="1"/>
  <c r="K33" i="11" s="1"/>
  <c r="Q113" i="10"/>
  <c r="K132" i="10" s="1"/>
  <c r="J9" i="11" s="1"/>
  <c r="J33" i="11" s="1"/>
  <c r="P113" i="10"/>
  <c r="V132" i="10" s="1"/>
  <c r="U9" i="11" s="1"/>
  <c r="O113" i="10"/>
  <c r="U132" i="10" s="1"/>
  <c r="T9" i="11" s="1"/>
  <c r="N113" i="10"/>
  <c r="T132" i="10" s="1"/>
  <c r="S9" i="11" s="1"/>
  <c r="G113" i="10"/>
  <c r="S132" i="10" s="1"/>
  <c r="R9" i="11" s="1"/>
  <c r="F113" i="10"/>
  <c r="R132" i="10" s="1"/>
  <c r="Q9" i="11" s="1"/>
  <c r="E113" i="10"/>
  <c r="Q132" i="10" s="1"/>
  <c r="P9" i="11" s="1"/>
  <c r="V112" i="10"/>
  <c r="P131" i="10" s="1"/>
  <c r="O8" i="11" s="1"/>
  <c r="O32" i="11" s="1"/>
  <c r="U112" i="10"/>
  <c r="O131" i="10" s="1"/>
  <c r="N8" i="11" s="1"/>
  <c r="N32" i="11" s="1"/>
  <c r="T112" i="10"/>
  <c r="N131" i="10" s="1"/>
  <c r="M8" i="11" s="1"/>
  <c r="M32" i="11" s="1"/>
  <c r="S112" i="10"/>
  <c r="M131" i="10" s="1"/>
  <c r="L8" i="11" s="1"/>
  <c r="L32" i="11" s="1"/>
  <c r="R112" i="10"/>
  <c r="L131" i="10" s="1"/>
  <c r="K8" i="11" s="1"/>
  <c r="K32" i="11" s="1"/>
  <c r="Q112" i="10"/>
  <c r="K131" i="10" s="1"/>
  <c r="J8" i="11" s="1"/>
  <c r="J32" i="11" s="1"/>
  <c r="P112" i="10"/>
  <c r="V131" i="10" s="1"/>
  <c r="U8" i="11" s="1"/>
  <c r="O112" i="10"/>
  <c r="U131" i="10" s="1"/>
  <c r="T8" i="11" s="1"/>
  <c r="N112" i="10"/>
  <c r="T131" i="10" s="1"/>
  <c r="S8" i="11" s="1"/>
  <c r="G112" i="10"/>
  <c r="S131" i="10" s="1"/>
  <c r="R8" i="11" s="1"/>
  <c r="F112" i="10"/>
  <c r="R131" i="10" s="1"/>
  <c r="Q8" i="11" s="1"/>
  <c r="E112" i="10"/>
  <c r="Q131" i="10" s="1"/>
  <c r="P8" i="11" s="1"/>
  <c r="V111" i="10"/>
  <c r="P130" i="10" s="1"/>
  <c r="O7" i="11" s="1"/>
  <c r="O31" i="11" s="1"/>
  <c r="U111" i="10"/>
  <c r="O130" i="10" s="1"/>
  <c r="N7" i="11" s="1"/>
  <c r="N31" i="11" s="1"/>
  <c r="T111" i="10"/>
  <c r="N130" i="10" s="1"/>
  <c r="M7" i="11" s="1"/>
  <c r="M31" i="11" s="1"/>
  <c r="S111" i="10"/>
  <c r="M130" i="10" s="1"/>
  <c r="L7" i="11" s="1"/>
  <c r="L31" i="11" s="1"/>
  <c r="R111" i="10"/>
  <c r="L130" i="10" s="1"/>
  <c r="K7" i="11" s="1"/>
  <c r="K31" i="11" s="1"/>
  <c r="Q111" i="10"/>
  <c r="K130" i="10" s="1"/>
  <c r="J7" i="11" s="1"/>
  <c r="J31" i="11" s="1"/>
  <c r="P111" i="10"/>
  <c r="V130" i="10" s="1"/>
  <c r="U7" i="11" s="1"/>
  <c r="O111" i="10"/>
  <c r="U130" i="10" s="1"/>
  <c r="T7" i="11" s="1"/>
  <c r="N111" i="10"/>
  <c r="T130" i="10" s="1"/>
  <c r="S7" i="11" s="1"/>
  <c r="G111" i="10"/>
  <c r="S130" i="10" s="1"/>
  <c r="R7" i="11" s="1"/>
  <c r="F111" i="10"/>
  <c r="R130" i="10" s="1"/>
  <c r="Q7" i="11" s="1"/>
  <c r="E111" i="10"/>
  <c r="Q130" i="10" s="1"/>
  <c r="P7" i="11" s="1"/>
  <c r="V110" i="10"/>
  <c r="P129" i="10" s="1"/>
  <c r="O6" i="11" s="1"/>
  <c r="O30" i="11" s="1"/>
  <c r="U110" i="10"/>
  <c r="O129" i="10" s="1"/>
  <c r="N6" i="11" s="1"/>
  <c r="N30" i="11" s="1"/>
  <c r="T110" i="10"/>
  <c r="N129" i="10" s="1"/>
  <c r="M6" i="11" s="1"/>
  <c r="M30" i="11" s="1"/>
  <c r="P110" i="10"/>
  <c r="V129" i="10" s="1"/>
  <c r="U6" i="11" s="1"/>
  <c r="O110" i="10"/>
  <c r="U129" i="10" s="1"/>
  <c r="T6" i="11" s="1"/>
  <c r="N110" i="10"/>
  <c r="T129" i="10" s="1"/>
  <c r="S6" i="11" s="1"/>
  <c r="V109" i="10"/>
  <c r="P128" i="10" s="1"/>
  <c r="O5" i="11" s="1"/>
  <c r="O29" i="11" s="1"/>
  <c r="U109" i="10"/>
  <c r="O128" i="10" s="1"/>
  <c r="N5" i="11" s="1"/>
  <c r="N29" i="11" s="1"/>
  <c r="T109" i="10"/>
  <c r="N128" i="10" s="1"/>
  <c r="M5" i="11" s="1"/>
  <c r="M29" i="11" s="1"/>
  <c r="P109" i="10"/>
  <c r="V128" i="10" s="1"/>
  <c r="U5" i="11" s="1"/>
  <c r="O109" i="10"/>
  <c r="U128" i="10" s="1"/>
  <c r="T5" i="11" s="1"/>
  <c r="N109" i="10"/>
  <c r="T128" i="10" s="1"/>
  <c r="S5" i="11" s="1"/>
  <c r="V108" i="10"/>
  <c r="P127" i="10" s="1"/>
  <c r="O4" i="11" s="1"/>
  <c r="O28" i="11" s="1"/>
  <c r="U108" i="10"/>
  <c r="O127" i="10" s="1"/>
  <c r="N4" i="11" s="1"/>
  <c r="N28" i="11" s="1"/>
  <c r="T108" i="10"/>
  <c r="N127" i="10" s="1"/>
  <c r="M4" i="11" s="1"/>
  <c r="M28" i="11" s="1"/>
  <c r="P108" i="10"/>
  <c r="V127" i="10" s="1"/>
  <c r="U4" i="11" s="1"/>
  <c r="O108" i="10"/>
  <c r="U127" i="10" s="1"/>
  <c r="T4" i="11" s="1"/>
  <c r="N108" i="10"/>
  <c r="T127" i="10" s="1"/>
  <c r="S4" i="11" s="1"/>
  <c r="V107" i="10"/>
  <c r="P141" i="10" s="1"/>
  <c r="O18" i="11" s="1"/>
  <c r="Q182" i="11" s="1"/>
  <c r="U107" i="10"/>
  <c r="O141" i="10" s="1"/>
  <c r="N18" i="11" s="1"/>
  <c r="P182" i="11" s="1"/>
  <c r="T107" i="10"/>
  <c r="N141" i="10" s="1"/>
  <c r="M18" i="11" s="1"/>
  <c r="O182" i="11" s="1"/>
  <c r="S107" i="10"/>
  <c r="M141" i="10" s="1"/>
  <c r="L18" i="11" s="1"/>
  <c r="N182" i="11" s="1"/>
  <c r="R107" i="10"/>
  <c r="L141" i="10" s="1"/>
  <c r="K18" i="11" s="1"/>
  <c r="M182" i="11" s="1"/>
  <c r="Q107" i="10"/>
  <c r="K141" i="10" s="1"/>
  <c r="J18" i="11" s="1"/>
  <c r="L182" i="11" s="1"/>
  <c r="P107" i="10"/>
  <c r="V141" i="10" s="1"/>
  <c r="U18" i="11" s="1"/>
  <c r="O107" i="10"/>
  <c r="U141" i="10" s="1"/>
  <c r="T18" i="11" s="1"/>
  <c r="N107" i="10"/>
  <c r="T141" i="10" s="1"/>
  <c r="S18" i="11" s="1"/>
  <c r="M107" i="10"/>
  <c r="J141" i="10" s="1"/>
  <c r="I18" i="11" s="1"/>
  <c r="K182" i="11" s="1"/>
  <c r="L107" i="10"/>
  <c r="I141" i="10" s="1"/>
  <c r="H18" i="11" s="1"/>
  <c r="J182" i="11" s="1"/>
  <c r="K107" i="10"/>
  <c r="H141" i="10" s="1"/>
  <c r="G18" i="11" s="1"/>
  <c r="I182" i="11" s="1"/>
  <c r="V106" i="10"/>
  <c r="P140" i="10" s="1"/>
  <c r="O17" i="11" s="1"/>
  <c r="Q181" i="11" s="1"/>
  <c r="U106" i="10"/>
  <c r="O140" i="10" s="1"/>
  <c r="N17" i="11" s="1"/>
  <c r="P181" i="11" s="1"/>
  <c r="T106" i="10"/>
  <c r="N140" i="10" s="1"/>
  <c r="M17" i="11" s="1"/>
  <c r="O181" i="11" s="1"/>
  <c r="S106" i="10"/>
  <c r="M140" i="10" s="1"/>
  <c r="L17" i="11" s="1"/>
  <c r="N181" i="11" s="1"/>
  <c r="R106" i="10"/>
  <c r="L140" i="10" s="1"/>
  <c r="K17" i="11" s="1"/>
  <c r="M181" i="11" s="1"/>
  <c r="Q106" i="10"/>
  <c r="K140" i="10" s="1"/>
  <c r="J17" i="11" s="1"/>
  <c r="L181" i="11" s="1"/>
  <c r="P106" i="10"/>
  <c r="V140" i="10" s="1"/>
  <c r="U17" i="11" s="1"/>
  <c r="O106" i="10"/>
  <c r="U140" i="10" s="1"/>
  <c r="T17" i="11" s="1"/>
  <c r="N106" i="10"/>
  <c r="T140" i="10" s="1"/>
  <c r="S17" i="11" s="1"/>
  <c r="M106" i="10"/>
  <c r="J140" i="10" s="1"/>
  <c r="I17" i="11" s="1"/>
  <c r="K181" i="11" s="1"/>
  <c r="L106" i="10"/>
  <c r="I140" i="10" s="1"/>
  <c r="H17" i="11" s="1"/>
  <c r="J181" i="11" s="1"/>
  <c r="K106" i="10"/>
  <c r="H140" i="10" s="1"/>
  <c r="G17" i="11" s="1"/>
  <c r="I181" i="11" s="1"/>
  <c r="V105" i="10"/>
  <c r="P139" i="10" s="1"/>
  <c r="O16" i="11" s="1"/>
  <c r="Q180" i="11" s="1"/>
  <c r="U105" i="10"/>
  <c r="O139" i="10" s="1"/>
  <c r="N16" i="11" s="1"/>
  <c r="P180" i="11" s="1"/>
  <c r="T105" i="10"/>
  <c r="N139" i="10" s="1"/>
  <c r="M16" i="11" s="1"/>
  <c r="O180" i="11" s="1"/>
  <c r="S105" i="10"/>
  <c r="M139" i="10" s="1"/>
  <c r="L16" i="11" s="1"/>
  <c r="N180" i="11" s="1"/>
  <c r="R105" i="10"/>
  <c r="L139" i="10" s="1"/>
  <c r="K16" i="11" s="1"/>
  <c r="M180" i="11" s="1"/>
  <c r="Q105" i="10"/>
  <c r="K139" i="10" s="1"/>
  <c r="J16" i="11" s="1"/>
  <c r="L180" i="11" s="1"/>
  <c r="P105" i="10"/>
  <c r="V139" i="10" s="1"/>
  <c r="U16" i="11" s="1"/>
  <c r="O105" i="10"/>
  <c r="U139" i="10" s="1"/>
  <c r="T16" i="11" s="1"/>
  <c r="N105" i="10"/>
  <c r="T139" i="10" s="1"/>
  <c r="S16" i="11" s="1"/>
  <c r="M105" i="10"/>
  <c r="J139" i="10" s="1"/>
  <c r="I16" i="11" s="1"/>
  <c r="K180" i="11" s="1"/>
  <c r="L105" i="10"/>
  <c r="I139" i="10" s="1"/>
  <c r="H16" i="11" s="1"/>
  <c r="J180" i="11" s="1"/>
  <c r="K105" i="10"/>
  <c r="H139" i="10" s="1"/>
  <c r="G16" i="11" s="1"/>
  <c r="I180" i="11" s="1"/>
  <c r="H18" i="9"/>
  <c r="C65" i="9" s="1"/>
  <c r="G18" i="9"/>
  <c r="C18" i="9"/>
  <c r="H17" i="9"/>
  <c r="G17" i="9"/>
  <c r="C17" i="9"/>
  <c r="H16" i="9"/>
  <c r="G16" i="9"/>
  <c r="C16" i="9"/>
  <c r="H15" i="9"/>
  <c r="C44" i="9" s="1"/>
  <c r="G15" i="9"/>
  <c r="D44" i="9" s="1"/>
  <c r="C15" i="9"/>
  <c r="P45" i="9" s="1"/>
  <c r="H101" i="11" s="1"/>
  <c r="H14" i="9"/>
  <c r="D36" i="9" s="1"/>
  <c r="G14" i="9"/>
  <c r="V39" i="9" s="1"/>
  <c r="M84" i="11" s="1"/>
  <c r="C14" i="9"/>
  <c r="O37" i="9" s="1"/>
  <c r="G82" i="11" s="1"/>
  <c r="G47" i="9" l="1"/>
  <c r="T36" i="9"/>
  <c r="K81" i="11" s="1"/>
  <c r="K36" i="9"/>
  <c r="C81" i="11" s="1"/>
  <c r="N39" i="9"/>
  <c r="F84" i="11" s="1"/>
  <c r="M38" i="9"/>
  <c r="E83" i="11" s="1"/>
  <c r="L40" i="9"/>
  <c r="D85" i="11" s="1"/>
  <c r="W68" i="9"/>
  <c r="D65" i="9"/>
  <c r="G68" i="9"/>
  <c r="T65" i="9"/>
  <c r="F67" i="9"/>
  <c r="C64" i="9"/>
  <c r="S64" i="9"/>
  <c r="F40" i="9"/>
  <c r="S37" i="9"/>
  <c r="J82" i="11" s="1"/>
  <c r="G61" i="9"/>
  <c r="T58" i="9"/>
  <c r="K162" i="11" s="1"/>
  <c r="W61" i="9"/>
  <c r="N165" i="11" s="1"/>
  <c r="D58" i="9"/>
  <c r="F60" i="9"/>
  <c r="W54" i="9"/>
  <c r="N147" i="11" s="1"/>
  <c r="D51" i="9"/>
  <c r="G54" i="9"/>
  <c r="V53" i="9"/>
  <c r="M146" i="11" s="1"/>
  <c r="C50" i="9"/>
  <c r="W60" i="9"/>
  <c r="N164" i="11" s="1"/>
  <c r="G60" i="9"/>
  <c r="T57" i="9"/>
  <c r="K161" i="11" s="1"/>
  <c r="D57" i="9"/>
  <c r="S58" i="9"/>
  <c r="J162" i="11" s="1"/>
  <c r="F61" i="9"/>
  <c r="P69" i="9"/>
  <c r="H122" i="11" s="1"/>
  <c r="M66" i="9"/>
  <c r="E119" i="11" s="1"/>
  <c r="M62" i="9"/>
  <c r="E166" i="11" s="1"/>
  <c r="N60" i="9"/>
  <c r="F164" i="11" s="1"/>
  <c r="P59" i="9"/>
  <c r="H163" i="11" s="1"/>
  <c r="N57" i="9"/>
  <c r="F161" i="11" s="1"/>
  <c r="P55" i="9"/>
  <c r="H148" i="11" s="1"/>
  <c r="M52" i="9"/>
  <c r="E145" i="11" s="1"/>
  <c r="M48" i="9"/>
  <c r="E104" i="11" s="1"/>
  <c r="M69" i="9"/>
  <c r="E122" i="11" s="1"/>
  <c r="N67" i="9"/>
  <c r="F120" i="11" s="1"/>
  <c r="P66" i="9"/>
  <c r="H119" i="11" s="1"/>
  <c r="N64" i="9"/>
  <c r="F117" i="11" s="1"/>
  <c r="P62" i="9"/>
  <c r="H166" i="11" s="1"/>
  <c r="M59" i="9"/>
  <c r="E163" i="11" s="1"/>
  <c r="M55" i="9"/>
  <c r="E148" i="11" s="1"/>
  <c r="O68" i="9"/>
  <c r="G121" i="11" s="1"/>
  <c r="K67" i="9"/>
  <c r="C120" i="11" s="1"/>
  <c r="L65" i="9"/>
  <c r="D118" i="11" s="1"/>
  <c r="O61" i="9"/>
  <c r="G165" i="11" s="1"/>
  <c r="K60" i="9"/>
  <c r="C164" i="11" s="1"/>
  <c r="L61" i="9"/>
  <c r="D165" i="11" s="1"/>
  <c r="O58" i="9"/>
  <c r="G162" i="11" s="1"/>
  <c r="L68" i="9"/>
  <c r="D121" i="11" s="1"/>
  <c r="O65" i="9"/>
  <c r="G118" i="11" s="1"/>
  <c r="L58" i="9"/>
  <c r="D162" i="11" s="1"/>
  <c r="K57" i="9"/>
  <c r="C161" i="11" s="1"/>
  <c r="P52" i="9"/>
  <c r="H145" i="11" s="1"/>
  <c r="L47" i="9"/>
  <c r="D103" i="11" s="1"/>
  <c r="O44" i="9"/>
  <c r="G100" i="11" s="1"/>
  <c r="O40" i="9"/>
  <c r="G85" i="11" s="1"/>
  <c r="K39" i="9"/>
  <c r="C84" i="11" s="1"/>
  <c r="L37" i="9"/>
  <c r="D82" i="11" s="1"/>
  <c r="N36" i="9"/>
  <c r="F81" i="11" s="1"/>
  <c r="D37" i="9"/>
  <c r="T37" i="9"/>
  <c r="K82" i="11" s="1"/>
  <c r="F39" i="9"/>
  <c r="W39" i="9"/>
  <c r="N84" i="11" s="1"/>
  <c r="N43" i="9"/>
  <c r="F99" i="11" s="1"/>
  <c r="M45" i="9"/>
  <c r="E101" i="11" s="1"/>
  <c r="K46" i="9"/>
  <c r="C102" i="11" s="1"/>
  <c r="N50" i="9"/>
  <c r="F143" i="11" s="1"/>
  <c r="L51" i="9"/>
  <c r="D144" i="11" s="1"/>
  <c r="N53" i="9"/>
  <c r="F146" i="11" s="1"/>
  <c r="V61" i="9"/>
  <c r="M165" i="11" s="1"/>
  <c r="W47" i="9"/>
  <c r="N103" i="11" s="1"/>
  <c r="V46" i="9"/>
  <c r="M102" i="11" s="1"/>
  <c r="F46" i="9"/>
  <c r="S43" i="9"/>
  <c r="J99" i="11" s="1"/>
  <c r="C43" i="9"/>
  <c r="W53" i="9"/>
  <c r="N146" i="11" s="1"/>
  <c r="G53" i="9"/>
  <c r="T50" i="9"/>
  <c r="K143" i="11" s="1"/>
  <c r="D50" i="9"/>
  <c r="V54" i="9"/>
  <c r="M147" i="11" s="1"/>
  <c r="S51" i="9"/>
  <c r="J144" i="11" s="1"/>
  <c r="C51" i="9"/>
  <c r="C36" i="9"/>
  <c r="S36" i="9"/>
  <c r="J81" i="11" s="1"/>
  <c r="G39" i="9"/>
  <c r="G40" i="9"/>
  <c r="V40" i="9"/>
  <c r="M85" i="11" s="1"/>
  <c r="P41" i="9"/>
  <c r="H86" i="11" s="1"/>
  <c r="T43" i="9"/>
  <c r="K99" i="11" s="1"/>
  <c r="N46" i="9"/>
  <c r="F102" i="11" s="1"/>
  <c r="S50" i="9"/>
  <c r="J143" i="11" s="1"/>
  <c r="F54" i="9"/>
  <c r="C58" i="9"/>
  <c r="K64" i="9"/>
  <c r="C117" i="11" s="1"/>
  <c r="G125" i="11" s="1" a="1"/>
  <c r="S44" i="9"/>
  <c r="J100" i="11" s="1"/>
  <c r="W46" i="9"/>
  <c r="N102" i="11" s="1"/>
  <c r="O47" i="9"/>
  <c r="G103" i="11" s="1"/>
  <c r="P48" i="9"/>
  <c r="H104" i="11" s="1"/>
  <c r="O51" i="9"/>
  <c r="G144" i="11" s="1"/>
  <c r="F53" i="9"/>
  <c r="L54" i="9"/>
  <c r="D147" i="11" s="1"/>
  <c r="C57" i="9"/>
  <c r="W40" i="9"/>
  <c r="N85" i="11" s="1"/>
  <c r="D43" i="9"/>
  <c r="W67" i="9"/>
  <c r="G67" i="9"/>
  <c r="T64" i="9"/>
  <c r="D64" i="9"/>
  <c r="F68" i="9"/>
  <c r="S65" i="9"/>
  <c r="V68" i="9"/>
  <c r="C37" i="9"/>
  <c r="P38" i="9"/>
  <c r="H83" i="11" s="1"/>
  <c r="M41" i="9"/>
  <c r="E86" i="11" s="1"/>
  <c r="K43" i="9"/>
  <c r="C99" i="11" s="1"/>
  <c r="L44" i="9"/>
  <c r="D100" i="11" s="1"/>
  <c r="T44" i="9"/>
  <c r="K100" i="11" s="1"/>
  <c r="G46" i="9"/>
  <c r="F47" i="9"/>
  <c r="V47" i="9"/>
  <c r="M103" i="11" s="1"/>
  <c r="K50" i="9"/>
  <c r="C143" i="11" s="1"/>
  <c r="T51" i="9"/>
  <c r="K144" i="11" s="1"/>
  <c r="K53" i="9"/>
  <c r="C146" i="11" s="1"/>
  <c r="O54" i="9"/>
  <c r="G147" i="11" s="1"/>
  <c r="S57" i="9"/>
  <c r="J161" i="11" s="1"/>
  <c r="V60" i="9"/>
  <c r="M164" i="11" s="1"/>
  <c r="V67" i="9"/>
  <c r="I130" i="11" l="1"/>
  <c r="K129" i="11"/>
  <c r="G127" i="11"/>
  <c r="L130" i="11"/>
  <c r="H128" i="11"/>
  <c r="J125" i="11"/>
  <c r="J126" i="11"/>
  <c r="G128" i="11"/>
  <c r="I127" i="11"/>
  <c r="H127" i="11"/>
  <c r="K127" i="11"/>
  <c r="L128" i="11"/>
  <c r="L127" i="11"/>
  <c r="I129" i="11"/>
  <c r="G129" i="11"/>
  <c r="I126" i="11"/>
  <c r="H130" i="11"/>
  <c r="J127" i="11"/>
  <c r="J130" i="11"/>
  <c r="H125" i="11"/>
  <c r="K126" i="11"/>
  <c r="J128" i="11"/>
  <c r="L129" i="11"/>
  <c r="L125" i="11"/>
  <c r="K128" i="11"/>
  <c r="I128" i="11"/>
  <c r="K125" i="11"/>
  <c r="J129" i="11"/>
  <c r="L126" i="11"/>
  <c r="H129" i="11"/>
  <c r="K130" i="11"/>
  <c r="I125" i="11"/>
  <c r="G126" i="11"/>
  <c r="G125" i="11"/>
  <c r="H126" i="11"/>
  <c r="G130" i="11"/>
  <c r="G151" i="11" a="1"/>
  <c r="J154" i="11" s="1"/>
  <c r="G169" i="11" a="1"/>
  <c r="G107" i="11" a="1"/>
  <c r="G89" i="11" a="1"/>
  <c r="AA57" i="9" a="1"/>
  <c r="AE61" i="9" s="1"/>
  <c r="AA36" i="9" a="1"/>
  <c r="AA43" i="9" a="1"/>
  <c r="AA64" i="9" a="1"/>
  <c r="AA50" i="9" a="1"/>
  <c r="G151" i="11" l="1"/>
  <c r="I154" i="11"/>
  <c r="H151" i="11"/>
  <c r="K156" i="11"/>
  <c r="H152" i="11"/>
  <c r="L154" i="11"/>
  <c r="K155" i="11"/>
  <c r="I152" i="11"/>
  <c r="L151" i="11"/>
  <c r="G155" i="11"/>
  <c r="J151" i="11"/>
  <c r="L153" i="11"/>
  <c r="K154" i="11"/>
  <c r="K153" i="11"/>
  <c r="H153" i="11"/>
  <c r="L156" i="11"/>
  <c r="L155" i="11"/>
  <c r="H154" i="11"/>
  <c r="H156" i="11"/>
  <c r="K152" i="11"/>
  <c r="J152" i="11"/>
  <c r="I153" i="11"/>
  <c r="J156" i="11"/>
  <c r="K151" i="11"/>
  <c r="G156" i="11"/>
  <c r="G154" i="11"/>
  <c r="G152" i="11"/>
  <c r="I151" i="11"/>
  <c r="L152" i="11"/>
  <c r="J153" i="11"/>
  <c r="I155" i="11"/>
  <c r="H155" i="11"/>
  <c r="G153" i="11"/>
  <c r="I156" i="11"/>
  <c r="J155" i="11"/>
  <c r="K172" i="11"/>
  <c r="H172" i="11"/>
  <c r="H171" i="11"/>
  <c r="I169" i="11"/>
  <c r="H173" i="11"/>
  <c r="K170" i="11"/>
  <c r="L173" i="11"/>
  <c r="K174" i="11"/>
  <c r="L174" i="11"/>
  <c r="J172" i="11"/>
  <c r="G172" i="11"/>
  <c r="J174" i="11"/>
  <c r="G169" i="11"/>
  <c r="G170" i="11"/>
  <c r="K169" i="11"/>
  <c r="J171" i="11"/>
  <c r="G171" i="11"/>
  <c r="I173" i="11"/>
  <c r="H174" i="11"/>
  <c r="I170" i="11"/>
  <c r="I171" i="11"/>
  <c r="K171" i="11"/>
  <c r="G174" i="11"/>
  <c r="I172" i="11"/>
  <c r="L172" i="11"/>
  <c r="I174" i="11"/>
  <c r="G173" i="11"/>
  <c r="H170" i="11"/>
  <c r="K173" i="11"/>
  <c r="J169" i="11"/>
  <c r="H169" i="11"/>
  <c r="L170" i="11"/>
  <c r="J170" i="11"/>
  <c r="J173" i="11"/>
  <c r="L171" i="11"/>
  <c r="L169" i="11"/>
  <c r="K112" i="11"/>
  <c r="H111" i="11"/>
  <c r="K110" i="11"/>
  <c r="G108" i="11"/>
  <c r="J109" i="11"/>
  <c r="I111" i="11"/>
  <c r="L108" i="11"/>
  <c r="I109" i="11"/>
  <c r="I108" i="11"/>
  <c r="L107" i="11"/>
  <c r="J107" i="11"/>
  <c r="K111" i="11"/>
  <c r="J108" i="11"/>
  <c r="L112" i="11"/>
  <c r="G107" i="11"/>
  <c r="I110" i="11"/>
  <c r="J111" i="11"/>
  <c r="K108" i="11"/>
  <c r="L111" i="11"/>
  <c r="G109" i="11"/>
  <c r="H110" i="11"/>
  <c r="H108" i="11"/>
  <c r="G111" i="11"/>
  <c r="I112" i="11"/>
  <c r="K107" i="11"/>
  <c r="H112" i="11"/>
  <c r="H107" i="11"/>
  <c r="G112" i="11"/>
  <c r="K109" i="11"/>
  <c r="J110" i="11"/>
  <c r="L110" i="11"/>
  <c r="L109" i="11"/>
  <c r="I107" i="11"/>
  <c r="H109" i="11"/>
  <c r="J112" i="11"/>
  <c r="G110" i="11"/>
  <c r="K93" i="11"/>
  <c r="G91" i="11"/>
  <c r="L94" i="11"/>
  <c r="H92" i="11"/>
  <c r="J89" i="11"/>
  <c r="L89" i="11"/>
  <c r="G90" i="11"/>
  <c r="H93" i="11"/>
  <c r="J94" i="11"/>
  <c r="K89" i="11"/>
  <c r="L90" i="11"/>
  <c r="K92" i="11"/>
  <c r="I93" i="11"/>
  <c r="K91" i="11"/>
  <c r="L92" i="11"/>
  <c r="I91" i="11"/>
  <c r="L91" i="11"/>
  <c r="G93" i="11"/>
  <c r="I90" i="11"/>
  <c r="H94" i="11"/>
  <c r="J91" i="11"/>
  <c r="L93" i="11"/>
  <c r="G94" i="11"/>
  <c r="K94" i="11"/>
  <c r="J90" i="11"/>
  <c r="H89" i="11"/>
  <c r="I92" i="11"/>
  <c r="J93" i="11"/>
  <c r="J92" i="11"/>
  <c r="G92" i="11"/>
  <c r="K90" i="11"/>
  <c r="I94" i="11"/>
  <c r="G89" i="11"/>
  <c r="H90" i="11"/>
  <c r="H91" i="11"/>
  <c r="I89" i="11"/>
  <c r="AB60" i="9"/>
  <c r="AE60" i="9"/>
  <c r="AE57" i="9"/>
  <c r="AD62" i="9"/>
  <c r="AD60" i="9"/>
  <c r="AA61" i="9"/>
  <c r="AB62" i="9"/>
  <c r="AB61" i="9"/>
  <c r="AF62" i="9"/>
  <c r="AD59" i="9"/>
  <c r="AE58" i="9"/>
  <c r="AA62" i="9"/>
  <c r="AE59" i="9"/>
  <c r="AF59" i="9"/>
  <c r="AD61" i="9"/>
  <c r="AF61" i="9"/>
  <c r="AA58" i="9"/>
  <c r="AC61" i="9"/>
  <c r="AC58" i="9"/>
  <c r="AC62" i="9"/>
  <c r="AB57" i="9"/>
  <c r="AD57" i="9"/>
  <c r="AB59" i="9"/>
  <c r="AF60" i="9"/>
  <c r="AC59" i="9"/>
  <c r="AA57" i="9"/>
  <c r="AC60" i="9"/>
  <c r="AD58" i="9"/>
  <c r="AF58" i="9"/>
  <c r="AF57" i="9"/>
  <c r="AB58" i="9"/>
  <c r="AC57" i="9"/>
  <c r="AA60" i="9"/>
  <c r="AE62" i="9"/>
  <c r="AA59" i="9"/>
  <c r="AE69" i="9"/>
  <c r="AA69" i="9"/>
  <c r="AC68" i="9"/>
  <c r="AE67" i="9"/>
  <c r="AA67" i="9"/>
  <c r="AC66" i="9"/>
  <c r="AE65" i="9"/>
  <c r="AA65" i="9"/>
  <c r="AC64" i="9"/>
  <c r="AC69" i="9"/>
  <c r="AE68" i="9"/>
  <c r="AA68" i="9"/>
  <c r="AC67" i="9"/>
  <c r="AE66" i="9"/>
  <c r="AA66" i="9"/>
  <c r="AC65" i="9"/>
  <c r="AE64" i="9"/>
  <c r="AA64" i="9"/>
  <c r="AF69" i="9"/>
  <c r="AB69" i="9"/>
  <c r="AD68" i="9"/>
  <c r="AF67" i="9"/>
  <c r="AB67" i="9"/>
  <c r="AD66" i="9"/>
  <c r="AF65" i="9"/>
  <c r="AB65" i="9"/>
  <c r="AD64" i="9"/>
  <c r="AD67" i="9"/>
  <c r="AF64" i="9"/>
  <c r="AD69" i="9"/>
  <c r="AF66" i="9"/>
  <c r="AB64" i="9"/>
  <c r="AF68" i="9"/>
  <c r="AB66" i="9"/>
  <c r="AB68" i="9"/>
  <c r="AD65" i="9"/>
  <c r="AE55" i="9"/>
  <c r="AA55" i="9"/>
  <c r="AC54" i="9"/>
  <c r="AE53" i="9"/>
  <c r="AA53" i="9"/>
  <c r="AC52" i="9"/>
  <c r="AE51" i="9"/>
  <c r="AA51" i="9"/>
  <c r="AC50" i="9"/>
  <c r="AB55" i="9"/>
  <c r="AB54" i="9"/>
  <c r="AC53" i="9"/>
  <c r="AD52" i="9"/>
  <c r="AD51" i="9"/>
  <c r="AE50" i="9"/>
  <c r="AF54" i="9"/>
  <c r="AF53" i="9"/>
  <c r="AE52" i="9"/>
  <c r="AC51" i="9"/>
  <c r="AB50" i="9"/>
  <c r="AF55" i="9"/>
  <c r="AE54" i="9"/>
  <c r="AD53" i="9"/>
  <c r="AB52" i="9"/>
  <c r="AB51" i="9"/>
  <c r="AA50" i="9"/>
  <c r="AD55" i="9"/>
  <c r="AD54" i="9"/>
  <c r="AB53" i="9"/>
  <c r="AA52" i="9"/>
  <c r="AF50" i="9"/>
  <c r="AC55" i="9"/>
  <c r="AA54" i="9"/>
  <c r="AF52" i="9"/>
  <c r="AF51" i="9"/>
  <c r="AD50" i="9"/>
  <c r="AD48" i="9"/>
  <c r="AF47" i="9"/>
  <c r="AB47" i="9"/>
  <c r="AD46" i="9"/>
  <c r="AF45" i="9"/>
  <c r="AB45" i="9"/>
  <c r="AD44" i="9"/>
  <c r="AF43" i="9"/>
  <c r="AB43" i="9"/>
  <c r="AC48" i="9"/>
  <c r="AD47" i="9"/>
  <c r="AE46" i="9"/>
  <c r="AE45" i="9"/>
  <c r="AF44" i="9"/>
  <c r="AA44" i="9"/>
  <c r="AA43" i="9"/>
  <c r="AC47" i="9"/>
  <c r="AE43" i="9"/>
  <c r="AF48" i="9"/>
  <c r="AA48" i="9"/>
  <c r="AA47" i="9"/>
  <c r="AB46" i="9"/>
  <c r="AC45" i="9"/>
  <c r="AC44" i="9"/>
  <c r="AD43" i="9"/>
  <c r="AE48" i="9"/>
  <c r="AE47" i="9"/>
  <c r="AF46" i="9"/>
  <c r="AA46" i="9"/>
  <c r="AA45" i="9"/>
  <c r="AB44" i="9"/>
  <c r="AC43" i="9"/>
  <c r="AB48" i="9"/>
  <c r="AC46" i="9"/>
  <c r="AD45" i="9"/>
  <c r="AE44" i="9"/>
  <c r="AF41" i="9"/>
  <c r="AB41" i="9"/>
  <c r="AD40" i="9"/>
  <c r="AF39" i="9"/>
  <c r="AB39" i="9"/>
  <c r="AD38" i="9"/>
  <c r="AF37" i="9"/>
  <c r="AB37" i="9"/>
  <c r="AD36" i="9"/>
  <c r="AD41" i="9"/>
  <c r="AF40" i="9"/>
  <c r="AB40" i="9"/>
  <c r="AD39" i="9"/>
  <c r="AF38" i="9"/>
  <c r="AB38" i="9"/>
  <c r="AD37" i="9"/>
  <c r="AF36" i="9"/>
  <c r="AB36" i="9"/>
  <c r="AC41" i="9"/>
  <c r="AE40" i="9"/>
  <c r="AA40" i="9"/>
  <c r="AC39" i="9"/>
  <c r="AE38" i="9"/>
  <c r="AA38" i="9"/>
  <c r="AC37" i="9"/>
  <c r="AE36" i="9"/>
  <c r="AA36" i="9"/>
  <c r="AE41" i="9"/>
  <c r="AA41" i="9"/>
  <c r="AC40" i="9"/>
  <c r="AE39" i="9"/>
  <c r="AA39" i="9"/>
  <c r="AC38" i="9"/>
  <c r="AE37" i="9"/>
  <c r="AA37" i="9"/>
  <c r="AC36" i="9"/>
  <c r="AI57" i="9" l="1" a="1"/>
  <c r="AN62" i="9" s="1"/>
  <c r="V81" i="10" s="1"/>
  <c r="V122" i="10" s="1"/>
  <c r="P138" i="10" s="1"/>
  <c r="O15" i="11" s="1"/>
  <c r="O39" i="11" s="1"/>
  <c r="AI64" i="9" a="1"/>
  <c r="AL69" i="9" s="1"/>
  <c r="Q98" i="10" s="1"/>
  <c r="AI50" i="9" a="1"/>
  <c r="AI36" i="9" a="1"/>
  <c r="AI43" i="9" a="1"/>
  <c r="AK57" i="9" l="1"/>
  <c r="S76" i="10" s="1"/>
  <c r="AJ62" i="9"/>
  <c r="R81" i="10" s="1"/>
  <c r="R122" i="10" s="1"/>
  <c r="L138" i="10" s="1"/>
  <c r="K15" i="11" s="1"/>
  <c r="K39" i="11" s="1"/>
  <c r="AN58" i="9"/>
  <c r="V77" i="10" s="1"/>
  <c r="V118" i="10" s="1"/>
  <c r="P134" i="10" s="1"/>
  <c r="O11" i="11" s="1"/>
  <c r="O35" i="11" s="1"/>
  <c r="AI59" i="9"/>
  <c r="Q78" i="10" s="1"/>
  <c r="AK58" i="9"/>
  <c r="S77" i="10" s="1"/>
  <c r="AM62" i="9"/>
  <c r="U81" i="10" s="1"/>
  <c r="U122" i="10" s="1"/>
  <c r="O138" i="10" s="1"/>
  <c r="N15" i="11" s="1"/>
  <c r="N39" i="11" s="1"/>
  <c r="AJ61" i="9"/>
  <c r="R80" i="10" s="1"/>
  <c r="R121" i="10" s="1"/>
  <c r="L137" i="10" s="1"/>
  <c r="K14" i="11" s="1"/>
  <c r="K38" i="11" s="1"/>
  <c r="AL59" i="9"/>
  <c r="T78" i="10" s="1"/>
  <c r="T119" i="10" s="1"/>
  <c r="N135" i="10" s="1"/>
  <c r="M12" i="11" s="1"/>
  <c r="M36" i="11" s="1"/>
  <c r="AM60" i="9"/>
  <c r="U79" i="10" s="1"/>
  <c r="U120" i="10" s="1"/>
  <c r="O136" i="10" s="1"/>
  <c r="N13" i="11" s="1"/>
  <c r="N37" i="11" s="1"/>
  <c r="AL58" i="9"/>
  <c r="T77" i="10" s="1"/>
  <c r="T118" i="10" s="1"/>
  <c r="N134" i="10" s="1"/>
  <c r="M11" i="11" s="1"/>
  <c r="M35" i="11" s="1"/>
  <c r="AJ58" i="9"/>
  <c r="R77" i="10" s="1"/>
  <c r="AM57" i="9"/>
  <c r="U76" i="10" s="1"/>
  <c r="U117" i="10" s="1"/>
  <c r="O133" i="10" s="1"/>
  <c r="N10" i="11" s="1"/>
  <c r="N34" i="11" s="1"/>
  <c r="AI57" i="9"/>
  <c r="Q76" i="10" s="1"/>
  <c r="AM58" i="9"/>
  <c r="U77" i="10" s="1"/>
  <c r="U118" i="10" s="1"/>
  <c r="O134" i="10" s="1"/>
  <c r="N11" i="11" s="1"/>
  <c r="N35" i="11" s="1"/>
  <c r="AN59" i="9"/>
  <c r="V78" i="10" s="1"/>
  <c r="V119" i="10" s="1"/>
  <c r="P135" i="10" s="1"/>
  <c r="O12" i="11" s="1"/>
  <c r="O36" i="11" s="1"/>
  <c r="AI58" i="9"/>
  <c r="Q77" i="10" s="1"/>
  <c r="AK62" i="9"/>
  <c r="S81" i="10" s="1"/>
  <c r="S122" i="10" s="1"/>
  <c r="M138" i="10" s="1"/>
  <c r="L15" i="11" s="1"/>
  <c r="L39" i="11" s="1"/>
  <c r="AJ57" i="9"/>
  <c r="R76" i="10" s="1"/>
  <c r="AN61" i="9"/>
  <c r="V80" i="10" s="1"/>
  <c r="V121" i="10" s="1"/>
  <c r="P137" i="10" s="1"/>
  <c r="O14" i="11" s="1"/>
  <c r="O38" i="11" s="1"/>
  <c r="AL61" i="9"/>
  <c r="T80" i="10" s="1"/>
  <c r="T121" i="10" s="1"/>
  <c r="N137" i="10" s="1"/>
  <c r="M14" i="11" s="1"/>
  <c r="M38" i="11" s="1"/>
  <c r="AM61" i="9"/>
  <c r="U80" i="10" s="1"/>
  <c r="U121" i="10" s="1"/>
  <c r="O137" i="10" s="1"/>
  <c r="N14" i="11" s="1"/>
  <c r="N38" i="11" s="1"/>
  <c r="AK59" i="9"/>
  <c r="S78" i="10" s="1"/>
  <c r="AM59" i="9"/>
  <c r="U78" i="10" s="1"/>
  <c r="U119" i="10" s="1"/>
  <c r="O135" i="10" s="1"/>
  <c r="N12" i="11" s="1"/>
  <c r="N36" i="11" s="1"/>
  <c r="AK61" i="9"/>
  <c r="S80" i="10" s="1"/>
  <c r="S121" i="10" s="1"/>
  <c r="M137" i="10" s="1"/>
  <c r="L14" i="11" s="1"/>
  <c r="L38" i="11" s="1"/>
  <c r="AJ59" i="9"/>
  <c r="R78" i="10" s="1"/>
  <c r="AL62" i="9"/>
  <c r="T81" i="10" s="1"/>
  <c r="T122" i="10" s="1"/>
  <c r="N138" i="10" s="1"/>
  <c r="M15" i="11" s="1"/>
  <c r="M39" i="11" s="1"/>
  <c r="AN60" i="9"/>
  <c r="V79" i="10" s="1"/>
  <c r="V120" i="10" s="1"/>
  <c r="P136" i="10" s="1"/>
  <c r="O13" i="11" s="1"/>
  <c r="O37" i="11" s="1"/>
  <c r="AK60" i="9"/>
  <c r="S79" i="10" s="1"/>
  <c r="S120" i="10" s="1"/>
  <c r="M136" i="10" s="1"/>
  <c r="L13" i="11" s="1"/>
  <c r="L37" i="11" s="1"/>
  <c r="AI62" i="9"/>
  <c r="Q81" i="10" s="1"/>
  <c r="Q122" i="10" s="1"/>
  <c r="K138" i="10" s="1"/>
  <c r="J15" i="11" s="1"/>
  <c r="J39" i="11" s="1"/>
  <c r="AI61" i="9"/>
  <c r="Q80" i="10" s="1"/>
  <c r="Q121" i="10" s="1"/>
  <c r="K137" i="10" s="1"/>
  <c r="J14" i="11" s="1"/>
  <c r="J38" i="11" s="1"/>
  <c r="AI60" i="9"/>
  <c r="Q79" i="10" s="1"/>
  <c r="Q120" i="10" s="1"/>
  <c r="K136" i="10" s="1"/>
  <c r="J13" i="11" s="1"/>
  <c r="J37" i="11" s="1"/>
  <c r="AN57" i="9"/>
  <c r="V76" i="10" s="1"/>
  <c r="V117" i="10" s="1"/>
  <c r="P133" i="10" s="1"/>
  <c r="O10" i="11" s="1"/>
  <c r="O34" i="11" s="1"/>
  <c r="AL60" i="9"/>
  <c r="T79" i="10" s="1"/>
  <c r="T120" i="10" s="1"/>
  <c r="N136" i="10" s="1"/>
  <c r="M13" i="11" s="1"/>
  <c r="M37" i="11" s="1"/>
  <c r="AL57" i="9"/>
  <c r="T76" i="10" s="1"/>
  <c r="T117" i="10" s="1"/>
  <c r="N133" i="10" s="1"/>
  <c r="M10" i="11" s="1"/>
  <c r="M34" i="11" s="1"/>
  <c r="AJ60" i="9"/>
  <c r="R79" i="10" s="1"/>
  <c r="R120" i="10" s="1"/>
  <c r="L136" i="10" s="1"/>
  <c r="K13" i="11" s="1"/>
  <c r="K37" i="11" s="1"/>
  <c r="AI67" i="9"/>
  <c r="H96" i="10" s="1"/>
  <c r="H117" i="10" s="1"/>
  <c r="E133" i="10" s="1"/>
  <c r="D10" i="11" s="1"/>
  <c r="D34" i="11" s="1"/>
  <c r="AL65" i="9"/>
  <c r="Q88" i="10" s="1"/>
  <c r="Q109" i="10" s="1"/>
  <c r="K128" i="10" s="1"/>
  <c r="J5" i="11" s="1"/>
  <c r="J29" i="11" s="1"/>
  <c r="AK67" i="9"/>
  <c r="J96" i="10" s="1"/>
  <c r="J117" i="10" s="1"/>
  <c r="G133" i="10" s="1"/>
  <c r="F10" i="11" s="1"/>
  <c r="F34" i="11" s="1"/>
  <c r="AM69" i="9"/>
  <c r="R98" i="10" s="1"/>
  <c r="AJ68" i="9"/>
  <c r="I97" i="10" s="1"/>
  <c r="I118" i="10" s="1"/>
  <c r="F134" i="10" s="1"/>
  <c r="E11" i="11" s="1"/>
  <c r="E35" i="11" s="1"/>
  <c r="AM68" i="9"/>
  <c r="R97" i="10" s="1"/>
  <c r="AL66" i="9"/>
  <c r="Q89" i="10" s="1"/>
  <c r="Q110" i="10" s="1"/>
  <c r="K129" i="10" s="1"/>
  <c r="J6" i="11" s="1"/>
  <c r="J30" i="11" s="1"/>
  <c r="AK64" i="9"/>
  <c r="J87" i="10" s="1"/>
  <c r="AJ69" i="9"/>
  <c r="I98" i="10" s="1"/>
  <c r="I119" i="10" s="1"/>
  <c r="F135" i="10" s="1"/>
  <c r="E12" i="11" s="1"/>
  <c r="E36" i="11" s="1"/>
  <c r="AM64" i="9"/>
  <c r="R87" i="10" s="1"/>
  <c r="R108" i="10" s="1"/>
  <c r="L127" i="10" s="1"/>
  <c r="K4" i="11" s="1"/>
  <c r="K28" i="11" s="1"/>
  <c r="AI66" i="9"/>
  <c r="H89" i="10" s="1"/>
  <c r="AK69" i="9"/>
  <c r="J98" i="10" s="1"/>
  <c r="J119" i="10" s="1"/>
  <c r="G135" i="10" s="1"/>
  <c r="F12" i="11" s="1"/>
  <c r="F36" i="11" s="1"/>
  <c r="AK66" i="9"/>
  <c r="J89" i="10" s="1"/>
  <c r="AI69" i="9"/>
  <c r="H98" i="10" s="1"/>
  <c r="H119" i="10" s="1"/>
  <c r="E135" i="10" s="1"/>
  <c r="D12" i="11" s="1"/>
  <c r="D36" i="11" s="1"/>
  <c r="AN65" i="9"/>
  <c r="S88" i="10" s="1"/>
  <c r="S109" i="10" s="1"/>
  <c r="M128" i="10" s="1"/>
  <c r="L5" i="11" s="1"/>
  <c r="L29" i="11" s="1"/>
  <c r="AL68" i="9"/>
  <c r="Q97" i="10" s="1"/>
  <c r="AN64" i="9"/>
  <c r="S87" i="10" s="1"/>
  <c r="S108" i="10" s="1"/>
  <c r="M127" i="10" s="1"/>
  <c r="L4" i="11" s="1"/>
  <c r="L28" i="11" s="1"/>
  <c r="AL67" i="9"/>
  <c r="Q96" i="10" s="1"/>
  <c r="AK65" i="9"/>
  <c r="J88" i="10" s="1"/>
  <c r="AI64" i="9"/>
  <c r="H87" i="10" s="1"/>
  <c r="AI65" i="9"/>
  <c r="H88" i="10" s="1"/>
  <c r="AM67" i="9"/>
  <c r="R96" i="10" s="1"/>
  <c r="AL64" i="9"/>
  <c r="Q87" i="10" s="1"/>
  <c r="Q108" i="10" s="1"/>
  <c r="K127" i="10" s="1"/>
  <c r="J4" i="11" s="1"/>
  <c r="J28" i="11" s="1"/>
  <c r="AJ67" i="9"/>
  <c r="I96" i="10" s="1"/>
  <c r="I117" i="10" s="1"/>
  <c r="F133" i="10" s="1"/>
  <c r="E10" i="11" s="1"/>
  <c r="E34" i="11" s="1"/>
  <c r="AN69" i="9"/>
  <c r="S98" i="10" s="1"/>
  <c r="AJ66" i="9"/>
  <c r="I89" i="10" s="1"/>
  <c r="AN68" i="9"/>
  <c r="S97" i="10" s="1"/>
  <c r="AI68" i="9"/>
  <c r="H97" i="10" s="1"/>
  <c r="H118" i="10" s="1"/>
  <c r="E134" i="10" s="1"/>
  <c r="D11" i="11" s="1"/>
  <c r="D35" i="11" s="1"/>
  <c r="AM66" i="9"/>
  <c r="R89" i="10" s="1"/>
  <c r="R110" i="10" s="1"/>
  <c r="L129" i="10" s="1"/>
  <c r="K6" i="11" s="1"/>
  <c r="K30" i="11" s="1"/>
  <c r="AM65" i="9"/>
  <c r="R88" i="10" s="1"/>
  <c r="R109" i="10" s="1"/>
  <c r="L128" i="10" s="1"/>
  <c r="K5" i="11" s="1"/>
  <c r="K29" i="11" s="1"/>
  <c r="AK68" i="9"/>
  <c r="J97" i="10" s="1"/>
  <c r="J118" i="10" s="1"/>
  <c r="G134" i="10" s="1"/>
  <c r="F11" i="11" s="1"/>
  <c r="F35" i="11" s="1"/>
  <c r="AJ65" i="9"/>
  <c r="I88" i="10" s="1"/>
  <c r="AN67" i="9"/>
  <c r="S96" i="10" s="1"/>
  <c r="AJ64" i="9"/>
  <c r="I87" i="10" s="1"/>
  <c r="AN66" i="9"/>
  <c r="S89" i="10" s="1"/>
  <c r="S110" i="10" s="1"/>
  <c r="M129" i="10" s="1"/>
  <c r="L6" i="11" s="1"/>
  <c r="L30" i="11" s="1"/>
  <c r="AK48" i="9"/>
  <c r="J32" i="10" s="1"/>
  <c r="J113" i="10" s="1"/>
  <c r="G132" i="10" s="1"/>
  <c r="F9" i="11" s="1"/>
  <c r="F33" i="11" s="1"/>
  <c r="AM47" i="9"/>
  <c r="L31" i="10" s="1"/>
  <c r="L112" i="10" s="1"/>
  <c r="I131" i="10" s="1"/>
  <c r="H8" i="11" s="1"/>
  <c r="H32" i="11" s="1"/>
  <c r="AI47" i="9"/>
  <c r="H31" i="10" s="1"/>
  <c r="H112" i="10" s="1"/>
  <c r="E131" i="10" s="1"/>
  <c r="D8" i="11" s="1"/>
  <c r="D32" i="11" s="1"/>
  <c r="AK46" i="9"/>
  <c r="J30" i="10" s="1"/>
  <c r="J111" i="10" s="1"/>
  <c r="G130" i="10" s="1"/>
  <c r="F7" i="11" s="1"/>
  <c r="F31" i="11" s="1"/>
  <c r="AM45" i="9"/>
  <c r="L29" i="10" s="1"/>
  <c r="L110" i="10" s="1"/>
  <c r="I129" i="10" s="1"/>
  <c r="H6" i="11" s="1"/>
  <c r="H30" i="11" s="1"/>
  <c r="AI45" i="9"/>
  <c r="H29" i="10" s="1"/>
  <c r="AK44" i="9"/>
  <c r="J28" i="10" s="1"/>
  <c r="AM43" i="9"/>
  <c r="L27" i="10" s="1"/>
  <c r="L108" i="10" s="1"/>
  <c r="I127" i="10" s="1"/>
  <c r="H4" i="11" s="1"/>
  <c r="H28" i="11" s="1"/>
  <c r="AI43" i="9"/>
  <c r="H27" i="10" s="1"/>
  <c r="AL48" i="9"/>
  <c r="K32" i="10" s="1"/>
  <c r="K113" i="10" s="1"/>
  <c r="H132" i="10" s="1"/>
  <c r="G9" i="11" s="1"/>
  <c r="G33" i="11" s="1"/>
  <c r="AL47" i="9"/>
  <c r="K31" i="10" s="1"/>
  <c r="K112" i="10" s="1"/>
  <c r="H131" i="10" s="1"/>
  <c r="G8" i="11" s="1"/>
  <c r="G32" i="11" s="1"/>
  <c r="AM46" i="9"/>
  <c r="L30" i="10" s="1"/>
  <c r="L111" i="10" s="1"/>
  <c r="I130" i="10" s="1"/>
  <c r="H7" i="11" s="1"/>
  <c r="H31" i="11" s="1"/>
  <c r="AN45" i="9"/>
  <c r="M29" i="10" s="1"/>
  <c r="M110" i="10" s="1"/>
  <c r="J129" i="10" s="1"/>
  <c r="I6" i="11" s="1"/>
  <c r="I30" i="11" s="1"/>
  <c r="AN44" i="9"/>
  <c r="M28" i="10" s="1"/>
  <c r="M109" i="10" s="1"/>
  <c r="J128" i="10" s="1"/>
  <c r="I5" i="11" s="1"/>
  <c r="I29" i="11" s="1"/>
  <c r="AI44" i="9"/>
  <c r="H28" i="10" s="1"/>
  <c r="AJ43" i="9"/>
  <c r="I27" i="10" s="1"/>
  <c r="AJ48" i="9"/>
  <c r="I32" i="10" s="1"/>
  <c r="I113" i="10" s="1"/>
  <c r="F132" i="10" s="1"/>
  <c r="E9" i="11" s="1"/>
  <c r="E33" i="11" s="1"/>
  <c r="AK47" i="9"/>
  <c r="J31" i="10" s="1"/>
  <c r="J112" i="10" s="1"/>
  <c r="G131" i="10" s="1"/>
  <c r="F8" i="11" s="1"/>
  <c r="F32" i="11" s="1"/>
  <c r="AL46" i="9"/>
  <c r="K30" i="10" s="1"/>
  <c r="K111" i="10" s="1"/>
  <c r="H130" i="10" s="1"/>
  <c r="G7" i="11" s="1"/>
  <c r="G31" i="11" s="1"/>
  <c r="AL45" i="9"/>
  <c r="K29" i="10" s="1"/>
  <c r="K110" i="10" s="1"/>
  <c r="H129" i="10" s="1"/>
  <c r="G6" i="11" s="1"/>
  <c r="G30" i="11" s="1"/>
  <c r="AM44" i="9"/>
  <c r="L28" i="10" s="1"/>
  <c r="L109" i="10" s="1"/>
  <c r="I128" i="10" s="1"/>
  <c r="H5" i="11" s="1"/>
  <c r="H29" i="11" s="1"/>
  <c r="AN43" i="9"/>
  <c r="M27" i="10" s="1"/>
  <c r="M108" i="10" s="1"/>
  <c r="J127" i="10" s="1"/>
  <c r="I4" i="11" s="1"/>
  <c r="I28" i="11" s="1"/>
  <c r="AN48" i="9"/>
  <c r="M32" i="10" s="1"/>
  <c r="M113" i="10" s="1"/>
  <c r="J132" i="10" s="1"/>
  <c r="I9" i="11" s="1"/>
  <c r="I33" i="11" s="1"/>
  <c r="AI48" i="9"/>
  <c r="H32" i="10" s="1"/>
  <c r="H113" i="10" s="1"/>
  <c r="E132" i="10" s="1"/>
  <c r="D9" i="11" s="1"/>
  <c r="D33" i="11" s="1"/>
  <c r="AJ47" i="9"/>
  <c r="I31" i="10" s="1"/>
  <c r="I112" i="10" s="1"/>
  <c r="F131" i="10" s="1"/>
  <c r="E8" i="11" s="1"/>
  <c r="E32" i="11" s="1"/>
  <c r="AJ46" i="9"/>
  <c r="I30" i="10" s="1"/>
  <c r="I111" i="10" s="1"/>
  <c r="F130" i="10" s="1"/>
  <c r="E7" i="11" s="1"/>
  <c r="E31" i="11" s="1"/>
  <c r="AK45" i="9"/>
  <c r="J29" i="10" s="1"/>
  <c r="AL44" i="9"/>
  <c r="K28" i="10" s="1"/>
  <c r="K109" i="10" s="1"/>
  <c r="H128" i="10" s="1"/>
  <c r="G5" i="11" s="1"/>
  <c r="G29" i="11" s="1"/>
  <c r="AL43" i="9"/>
  <c r="K27" i="10" s="1"/>
  <c r="K108" i="10" s="1"/>
  <c r="H127" i="10" s="1"/>
  <c r="G4" i="11" s="1"/>
  <c r="G28" i="11" s="1"/>
  <c r="AM48" i="9"/>
  <c r="L32" i="10" s="1"/>
  <c r="L113" i="10" s="1"/>
  <c r="I132" i="10" s="1"/>
  <c r="H9" i="11" s="1"/>
  <c r="H33" i="11" s="1"/>
  <c r="AN47" i="9"/>
  <c r="M31" i="10" s="1"/>
  <c r="M112" i="10" s="1"/>
  <c r="J131" i="10" s="1"/>
  <c r="I8" i="11" s="1"/>
  <c r="I32" i="11" s="1"/>
  <c r="AN46" i="9"/>
  <c r="M30" i="10" s="1"/>
  <c r="M111" i="10" s="1"/>
  <c r="J130" i="10" s="1"/>
  <c r="I7" i="11" s="1"/>
  <c r="I31" i="11" s="1"/>
  <c r="AI46" i="9"/>
  <c r="H30" i="10" s="1"/>
  <c r="H111" i="10" s="1"/>
  <c r="E130" i="10" s="1"/>
  <c r="D7" i="11" s="1"/>
  <c r="D31" i="11" s="1"/>
  <c r="AJ45" i="9"/>
  <c r="I29" i="10" s="1"/>
  <c r="AJ44" i="9"/>
  <c r="I28" i="10" s="1"/>
  <c r="AK43" i="9"/>
  <c r="J27" i="10" s="1"/>
  <c r="AM41" i="9"/>
  <c r="I9" i="10" s="1"/>
  <c r="AI41" i="9"/>
  <c r="E9" i="10" s="1"/>
  <c r="E110" i="10" s="1"/>
  <c r="Q129" i="10" s="1"/>
  <c r="P6" i="11" s="1"/>
  <c r="AK40" i="9"/>
  <c r="G8" i="10" s="1"/>
  <c r="G109" i="10" s="1"/>
  <c r="S128" i="10" s="1"/>
  <c r="R5" i="11" s="1"/>
  <c r="AM39" i="9"/>
  <c r="I7" i="10" s="1"/>
  <c r="AI39" i="9"/>
  <c r="E7" i="10" s="1"/>
  <c r="E108" i="10" s="1"/>
  <c r="Q127" i="10" s="1"/>
  <c r="P4" i="11" s="1"/>
  <c r="AK38" i="9"/>
  <c r="G6" i="10" s="1"/>
  <c r="G107" i="10" s="1"/>
  <c r="S141" i="10" s="1"/>
  <c r="R18" i="11" s="1"/>
  <c r="AM37" i="9"/>
  <c r="I5" i="10" s="1"/>
  <c r="I106" i="10" s="1"/>
  <c r="F140" i="10" s="1"/>
  <c r="E17" i="11" s="1"/>
  <c r="G181" i="11" s="1"/>
  <c r="AI37" i="9"/>
  <c r="E5" i="10" s="1"/>
  <c r="E106" i="10" s="1"/>
  <c r="Q140" i="10" s="1"/>
  <c r="P17" i="11" s="1"/>
  <c r="AK36" i="9"/>
  <c r="G4" i="10" s="1"/>
  <c r="G105" i="10" s="1"/>
  <c r="S139" i="10" s="1"/>
  <c r="R16" i="11" s="1"/>
  <c r="AJ41" i="9"/>
  <c r="F9" i="10" s="1"/>
  <c r="F110" i="10" s="1"/>
  <c r="R129" i="10" s="1"/>
  <c r="Q6" i="11" s="1"/>
  <c r="AJ40" i="9"/>
  <c r="F8" i="10" s="1"/>
  <c r="F109" i="10" s="1"/>
  <c r="R128" i="10" s="1"/>
  <c r="Q5" i="11" s="1"/>
  <c r="AK39" i="9"/>
  <c r="G7" i="10" s="1"/>
  <c r="G108" i="10" s="1"/>
  <c r="S127" i="10" s="1"/>
  <c r="R4" i="11" s="1"/>
  <c r="AL38" i="9"/>
  <c r="H6" i="10" s="1"/>
  <c r="H107" i="10" s="1"/>
  <c r="E141" i="10" s="1"/>
  <c r="D18" i="11" s="1"/>
  <c r="F182" i="11" s="1"/>
  <c r="AL37" i="9"/>
  <c r="H5" i="10" s="1"/>
  <c r="H106" i="10" s="1"/>
  <c r="E140" i="10" s="1"/>
  <c r="D17" i="11" s="1"/>
  <c r="F181" i="11" s="1"/>
  <c r="AM36" i="9"/>
  <c r="I4" i="10" s="1"/>
  <c r="I105" i="10" s="1"/>
  <c r="F139" i="10" s="1"/>
  <c r="E16" i="11" s="1"/>
  <c r="G180" i="11" s="1"/>
  <c r="AL41" i="9"/>
  <c r="H9" i="10" s="1"/>
  <c r="AM40" i="9"/>
  <c r="I8" i="10" s="1"/>
  <c r="AN39" i="9"/>
  <c r="J7" i="10" s="1"/>
  <c r="AN38" i="9"/>
  <c r="J6" i="10" s="1"/>
  <c r="J107" i="10" s="1"/>
  <c r="G141" i="10" s="1"/>
  <c r="F18" i="11" s="1"/>
  <c r="H182" i="11" s="1"/>
  <c r="AI38" i="9"/>
  <c r="E6" i="10" s="1"/>
  <c r="E107" i="10" s="1"/>
  <c r="Q141" i="10" s="1"/>
  <c r="P18" i="11" s="1"/>
  <c r="AJ37" i="9"/>
  <c r="F5" i="10" s="1"/>
  <c r="F106" i="10" s="1"/>
  <c r="R140" i="10" s="1"/>
  <c r="Q17" i="11" s="1"/>
  <c r="AJ36" i="9"/>
  <c r="F4" i="10" s="1"/>
  <c r="F105" i="10" s="1"/>
  <c r="R139" i="10" s="1"/>
  <c r="Q16" i="11" s="1"/>
  <c r="AK41" i="9"/>
  <c r="G9" i="10" s="1"/>
  <c r="G110" i="10" s="1"/>
  <c r="S129" i="10" s="1"/>
  <c r="R6" i="11" s="1"/>
  <c r="AL40" i="9"/>
  <c r="H8" i="10" s="1"/>
  <c r="AL39" i="9"/>
  <c r="H7" i="10" s="1"/>
  <c r="H108" i="10" s="1"/>
  <c r="E127" i="10" s="1"/>
  <c r="D4" i="11" s="1"/>
  <c r="D28" i="11" s="1"/>
  <c r="AM38" i="9"/>
  <c r="I6" i="10" s="1"/>
  <c r="I107" i="10" s="1"/>
  <c r="F141" i="10" s="1"/>
  <c r="E18" i="11" s="1"/>
  <c r="G182" i="11" s="1"/>
  <c r="AN37" i="9"/>
  <c r="J5" i="10" s="1"/>
  <c r="J106" i="10" s="1"/>
  <c r="G140" i="10" s="1"/>
  <c r="F17" i="11" s="1"/>
  <c r="H181" i="11" s="1"/>
  <c r="AN36" i="9"/>
  <c r="J4" i="10" s="1"/>
  <c r="J105" i="10" s="1"/>
  <c r="G139" i="10" s="1"/>
  <c r="F16" i="11" s="1"/>
  <c r="H180" i="11" s="1"/>
  <c r="AI36" i="9"/>
  <c r="E4" i="10" s="1"/>
  <c r="E105" i="10" s="1"/>
  <c r="Q139" i="10" s="1"/>
  <c r="P16" i="11" s="1"/>
  <c r="AN41" i="9"/>
  <c r="J9" i="10" s="1"/>
  <c r="AN40" i="9"/>
  <c r="J8" i="10" s="1"/>
  <c r="AI40" i="9"/>
  <c r="E8" i="10" s="1"/>
  <c r="E109" i="10" s="1"/>
  <c r="Q128" i="10" s="1"/>
  <c r="P5" i="11" s="1"/>
  <c r="AJ39" i="9"/>
  <c r="F7" i="10" s="1"/>
  <c r="F108" i="10" s="1"/>
  <c r="R127" i="10" s="1"/>
  <c r="Q4" i="11" s="1"/>
  <c r="AJ38" i="9"/>
  <c r="F6" i="10" s="1"/>
  <c r="F107" i="10" s="1"/>
  <c r="R141" i="10" s="1"/>
  <c r="Q18" i="11" s="1"/>
  <c r="AK37" i="9"/>
  <c r="G5" i="10" s="1"/>
  <c r="G106" i="10" s="1"/>
  <c r="S140" i="10" s="1"/>
  <c r="R17" i="11" s="1"/>
  <c r="AL36" i="9"/>
  <c r="H4" i="10" s="1"/>
  <c r="H105" i="10" s="1"/>
  <c r="E139" i="10" s="1"/>
  <c r="D16" i="11" s="1"/>
  <c r="F180" i="11" s="1"/>
  <c r="AL55" i="9"/>
  <c r="Q58" i="10" s="1"/>
  <c r="AN54" i="9"/>
  <c r="S57" i="10" s="1"/>
  <c r="AJ54" i="9"/>
  <c r="O57" i="10" s="1"/>
  <c r="O118" i="10" s="1"/>
  <c r="U134" i="10" s="1"/>
  <c r="T11" i="11" s="1"/>
  <c r="AL53" i="9"/>
  <c r="Q56" i="10" s="1"/>
  <c r="AN52" i="9"/>
  <c r="S55" i="10" s="1"/>
  <c r="S116" i="10" s="1"/>
  <c r="M144" i="10" s="1"/>
  <c r="L21" i="11" s="1"/>
  <c r="N185" i="11" s="1"/>
  <c r="AJ52" i="9"/>
  <c r="O55" i="10" s="1"/>
  <c r="O116" i="10" s="1"/>
  <c r="U144" i="10" s="1"/>
  <c r="T21" i="11" s="1"/>
  <c r="AL51" i="9"/>
  <c r="Q54" i="10" s="1"/>
  <c r="Q115" i="10" s="1"/>
  <c r="K143" i="10" s="1"/>
  <c r="J20" i="11" s="1"/>
  <c r="L184" i="11" s="1"/>
  <c r="AN50" i="9"/>
  <c r="S53" i="10" s="1"/>
  <c r="S114" i="10" s="1"/>
  <c r="M142" i="10" s="1"/>
  <c r="L19" i="11" s="1"/>
  <c r="N183" i="11" s="1"/>
  <c r="AJ50" i="9"/>
  <c r="O53" i="10" s="1"/>
  <c r="O114" i="10" s="1"/>
  <c r="U142" i="10" s="1"/>
  <c r="T19" i="11" s="1"/>
  <c r="AJ55" i="9"/>
  <c r="O58" i="10" s="1"/>
  <c r="O119" i="10" s="1"/>
  <c r="U135" i="10" s="1"/>
  <c r="T12" i="11" s="1"/>
  <c r="AK54" i="9"/>
  <c r="P57" i="10" s="1"/>
  <c r="P118" i="10" s="1"/>
  <c r="V134" i="10" s="1"/>
  <c r="U11" i="11" s="1"/>
  <c r="AK53" i="9"/>
  <c r="P56" i="10" s="1"/>
  <c r="P117" i="10" s="1"/>
  <c r="V133" i="10" s="1"/>
  <c r="U10" i="11" s="1"/>
  <c r="AL52" i="9"/>
  <c r="Q55" i="10" s="1"/>
  <c r="Q116" i="10" s="1"/>
  <c r="K144" i="10" s="1"/>
  <c r="J21" i="11" s="1"/>
  <c r="L185" i="11" s="1"/>
  <c r="AM51" i="9"/>
  <c r="R54" i="10" s="1"/>
  <c r="R115" i="10" s="1"/>
  <c r="L143" i="10" s="1"/>
  <c r="K20" i="11" s="1"/>
  <c r="M184" i="11" s="1"/>
  <c r="AM50" i="9"/>
  <c r="R53" i="10" s="1"/>
  <c r="R114" i="10" s="1"/>
  <c r="L142" i="10" s="1"/>
  <c r="K19" i="11" s="1"/>
  <c r="M183" i="11" s="1"/>
  <c r="AN55" i="9"/>
  <c r="S58" i="10" s="1"/>
  <c r="AM54" i="9"/>
  <c r="R57" i="10" s="1"/>
  <c r="AM53" i="9"/>
  <c r="R56" i="10" s="1"/>
  <c r="AK52" i="9"/>
  <c r="P55" i="10" s="1"/>
  <c r="P116" i="10" s="1"/>
  <c r="V144" i="10" s="1"/>
  <c r="U21" i="11" s="1"/>
  <c r="AJ51" i="9"/>
  <c r="O54" i="10" s="1"/>
  <c r="O115" i="10" s="1"/>
  <c r="U143" i="10" s="1"/>
  <c r="T20" i="11" s="1"/>
  <c r="AI50" i="9"/>
  <c r="N53" i="10" s="1"/>
  <c r="N114" i="10" s="1"/>
  <c r="T142" i="10" s="1"/>
  <c r="S19" i="11" s="1"/>
  <c r="AM55" i="9"/>
  <c r="R58" i="10" s="1"/>
  <c r="AL54" i="9"/>
  <c r="Q57" i="10" s="1"/>
  <c r="AJ53" i="9"/>
  <c r="O56" i="10" s="1"/>
  <c r="O117" i="10" s="1"/>
  <c r="U133" i="10" s="1"/>
  <c r="T10" i="11" s="1"/>
  <c r="AI52" i="9"/>
  <c r="N55" i="10" s="1"/>
  <c r="N116" i="10" s="1"/>
  <c r="T144" i="10" s="1"/>
  <c r="S21" i="11" s="1"/>
  <c r="AI51" i="9"/>
  <c r="N54" i="10" s="1"/>
  <c r="N115" i="10" s="1"/>
  <c r="T143" i="10" s="1"/>
  <c r="S20" i="11" s="1"/>
  <c r="AK55" i="9"/>
  <c r="P58" i="10" s="1"/>
  <c r="P119" i="10" s="1"/>
  <c r="V135" i="10" s="1"/>
  <c r="U12" i="11" s="1"/>
  <c r="AI54" i="9"/>
  <c r="N57" i="10" s="1"/>
  <c r="N118" i="10" s="1"/>
  <c r="T134" i="10" s="1"/>
  <c r="S11" i="11" s="1"/>
  <c r="AI53" i="9"/>
  <c r="N56" i="10" s="1"/>
  <c r="N117" i="10" s="1"/>
  <c r="T133" i="10" s="1"/>
  <c r="S10" i="11" s="1"/>
  <c r="AN51" i="9"/>
  <c r="S54" i="10" s="1"/>
  <c r="S115" i="10" s="1"/>
  <c r="M143" i="10" s="1"/>
  <c r="L20" i="11" s="1"/>
  <c r="N184" i="11" s="1"/>
  <c r="AL50" i="9"/>
  <c r="Q53" i="10" s="1"/>
  <c r="Q114" i="10" s="1"/>
  <c r="K142" i="10" s="1"/>
  <c r="J19" i="11" s="1"/>
  <c r="L183" i="11" s="1"/>
  <c r="AI55" i="9"/>
  <c r="N58" i="10" s="1"/>
  <c r="N119" i="10" s="1"/>
  <c r="T135" i="10" s="1"/>
  <c r="S12" i="11" s="1"/>
  <c r="AN53" i="9"/>
  <c r="S56" i="10" s="1"/>
  <c r="AM52" i="9"/>
  <c r="R55" i="10" s="1"/>
  <c r="R116" i="10" s="1"/>
  <c r="L144" i="10" s="1"/>
  <c r="K21" i="11" s="1"/>
  <c r="M185" i="11" s="1"/>
  <c r="AK51" i="9"/>
  <c r="P54" i="10" s="1"/>
  <c r="P115" i="10" s="1"/>
  <c r="V143" i="10" s="1"/>
  <c r="U20" i="11" s="1"/>
  <c r="AK50" i="9"/>
  <c r="P53" i="10" s="1"/>
  <c r="P114" i="10" s="1"/>
  <c r="V142" i="10" s="1"/>
  <c r="U19" i="11" s="1"/>
  <c r="Q119" i="10" l="1"/>
  <c r="K135" i="10" s="1"/>
  <c r="J12" i="11" s="1"/>
  <c r="J36" i="11" s="1"/>
  <c r="S117" i="10"/>
  <c r="M133" i="10" s="1"/>
  <c r="L10" i="11" s="1"/>
  <c r="L34" i="11" s="1"/>
  <c r="R119" i="10"/>
  <c r="L135" i="10" s="1"/>
  <c r="K12" i="11" s="1"/>
  <c r="K36" i="11" s="1"/>
  <c r="R118" i="10"/>
  <c r="L134" i="10" s="1"/>
  <c r="K11" i="11" s="1"/>
  <c r="K35" i="11" s="1"/>
  <c r="S119" i="10"/>
  <c r="M135" i="10" s="1"/>
  <c r="L12" i="11" s="1"/>
  <c r="L36" i="11" s="1"/>
  <c r="Q117" i="10"/>
  <c r="K133" i="10" s="1"/>
  <c r="J10" i="11" s="1"/>
  <c r="J34" i="11" s="1"/>
  <c r="I108" i="10"/>
  <c r="F127" i="10" s="1"/>
  <c r="E4" i="11" s="1"/>
  <c r="E28" i="11" s="1"/>
  <c r="R117" i="10"/>
  <c r="L133" i="10" s="1"/>
  <c r="K10" i="11" s="1"/>
  <c r="K34" i="11" s="1"/>
  <c r="H110" i="10"/>
  <c r="E129" i="10" s="1"/>
  <c r="D6" i="11" s="1"/>
  <c r="D30" i="11" s="1"/>
  <c r="S118" i="10"/>
  <c r="M134" i="10" s="1"/>
  <c r="L11" i="11" s="1"/>
  <c r="L35" i="11" s="1"/>
  <c r="Q118" i="10"/>
  <c r="K134" i="10" s="1"/>
  <c r="J11" i="11" s="1"/>
  <c r="J35" i="11" s="1"/>
  <c r="J109" i="10"/>
  <c r="G128" i="10" s="1"/>
  <c r="F5" i="11" s="1"/>
  <c r="F29" i="11" s="1"/>
  <c r="H109" i="10"/>
  <c r="E128" i="10" s="1"/>
  <c r="D5" i="11" s="1"/>
  <c r="D29" i="11" s="1"/>
  <c r="J110" i="10"/>
  <c r="G129" i="10" s="1"/>
  <c r="F6" i="11" s="1"/>
  <c r="F30" i="11" s="1"/>
  <c r="I109" i="10"/>
  <c r="F128" i="10" s="1"/>
  <c r="E5" i="11" s="1"/>
  <c r="E29" i="11" s="1"/>
  <c r="I110" i="10"/>
  <c r="F129" i="10" s="1"/>
  <c r="E6" i="11" s="1"/>
  <c r="E30" i="11" s="1"/>
  <c r="J108" i="10"/>
  <c r="G127" i="10" s="1"/>
  <c r="F4" i="11" s="1"/>
  <c r="F28" i="11" s="1"/>
  <c r="D47" i="11" l="1" a="1"/>
  <c r="F55" i="11" s="1"/>
  <c r="D44" i="11" a="1"/>
  <c r="D44" i="11" s="1"/>
  <c r="K55" i="11" l="1"/>
  <c r="L53" i="11"/>
  <c r="D51" i="11"/>
  <c r="G55" i="11"/>
  <c r="K54" i="11"/>
  <c r="H52" i="11"/>
  <c r="N51" i="11"/>
  <c r="M58" i="11"/>
  <c r="M53" i="11"/>
  <c r="L51" i="11"/>
  <c r="H48" i="11"/>
  <c r="L54" i="11"/>
  <c r="E55" i="11"/>
  <c r="D50" i="11"/>
  <c r="O53" i="11"/>
  <c r="D47" i="11"/>
  <c r="M48" i="11"/>
  <c r="D58" i="11"/>
  <c r="H51" i="11"/>
  <c r="L57" i="11"/>
  <c r="M47" i="11"/>
  <c r="F57" i="11"/>
  <c r="F52" i="11"/>
  <c r="F47" i="11"/>
  <c r="I47" i="11"/>
  <c r="I55" i="11"/>
  <c r="H49" i="11"/>
  <c r="G49" i="11"/>
  <c r="F49" i="11"/>
  <c r="E51" i="11"/>
  <c r="O51" i="11"/>
  <c r="K58" i="11"/>
  <c r="J50" i="11"/>
  <c r="I57" i="11"/>
  <c r="I52" i="11"/>
  <c r="G58" i="11"/>
  <c r="H57" i="11"/>
  <c r="L52" i="11"/>
  <c r="K56" i="11"/>
  <c r="G57" i="11"/>
  <c r="D56" i="11"/>
  <c r="F53" i="11"/>
  <c r="F48" i="11"/>
  <c r="O52" i="11"/>
  <c r="O58" i="11"/>
  <c r="D54" i="11"/>
  <c r="D52" i="11"/>
  <c r="N55" i="11"/>
  <c r="N50" i="11"/>
  <c r="M57" i="11"/>
  <c r="L50" i="11"/>
  <c r="I51" i="11"/>
  <c r="L47" i="11"/>
  <c r="H53" i="11"/>
  <c r="D49" i="11"/>
  <c r="I50" i="11"/>
  <c r="J58" i="11"/>
  <c r="O57" i="11"/>
  <c r="O55" i="11"/>
  <c r="E56" i="11"/>
  <c r="J53" i="11"/>
  <c r="D55" i="11"/>
  <c r="J48" i="11"/>
  <c r="H50" i="11"/>
  <c r="H55" i="11"/>
  <c r="H47" i="11"/>
  <c r="L55" i="11"/>
  <c r="J54" i="11"/>
  <c r="H56" i="11"/>
  <c r="J49" i="11"/>
  <c r="L48" i="11"/>
  <c r="I56" i="11"/>
  <c r="E49" i="11"/>
  <c r="M52" i="11"/>
  <c r="J47" i="11"/>
  <c r="F54" i="11"/>
  <c r="K49" i="11"/>
  <c r="L58" i="11"/>
  <c r="F56" i="11"/>
  <c r="H58" i="11"/>
  <c r="F51" i="11"/>
  <c r="M51" i="11"/>
  <c r="E58" i="11"/>
  <c r="N52" i="11"/>
  <c r="E53" i="11"/>
  <c r="O50" i="11"/>
  <c r="E48" i="11"/>
  <c r="J57" i="11"/>
  <c r="D48" i="11"/>
  <c r="J52" i="11"/>
  <c r="M56" i="11"/>
  <c r="J51" i="11"/>
  <c r="F58" i="11"/>
  <c r="I54" i="11"/>
  <c r="G52" i="11"/>
  <c r="I49" i="11"/>
  <c r="N58" i="11"/>
  <c r="L49" i="11"/>
  <c r="N53" i="11"/>
  <c r="D57" i="11"/>
  <c r="E50" i="11"/>
  <c r="E54" i="11"/>
  <c r="N48" i="11"/>
  <c r="G48" i="11"/>
  <c r="D53" i="11"/>
  <c r="N54" i="11"/>
  <c r="L56" i="11"/>
  <c r="N49" i="11"/>
  <c r="J55" i="11"/>
  <c r="O47" i="11"/>
  <c r="K51" i="11"/>
  <c r="E57" i="11"/>
  <c r="O54" i="11"/>
  <c r="E52" i="11"/>
  <c r="O49" i="11"/>
  <c r="E47" i="11"/>
  <c r="J56" i="11"/>
  <c r="K47" i="11"/>
  <c r="K50" i="11"/>
  <c r="G54" i="11"/>
  <c r="I58" i="11"/>
  <c r="G56" i="11"/>
  <c r="I53" i="11"/>
  <c r="G51" i="11"/>
  <c r="I48" i="11"/>
  <c r="N57" i="11"/>
  <c r="G50" i="11"/>
  <c r="G53" i="11"/>
  <c r="O56" i="11"/>
  <c r="N47" i="11"/>
  <c r="K57" i="11"/>
  <c r="M54" i="11"/>
  <c r="K52" i="11"/>
  <c r="M49" i="11"/>
  <c r="G47" i="11"/>
  <c r="F50" i="11"/>
  <c r="N56" i="11"/>
  <c r="O48" i="11"/>
  <c r="M55" i="11"/>
  <c r="K53" i="11"/>
  <c r="M50" i="11"/>
  <c r="K48" i="11"/>
  <c r="H54" i="11"/>
  <c r="T47" i="11" l="1" a="1"/>
  <c r="T50" i="11" s="1"/>
  <c r="S183" i="11" s="1"/>
  <c r="T49" i="11" l="1"/>
  <c r="S182" i="11" s="1"/>
  <c r="T52" i="11"/>
  <c r="S185" i="11" s="1"/>
  <c r="T57" i="11"/>
  <c r="S190" i="11" s="1"/>
  <c r="T56" i="11"/>
  <c r="S189" i="11" s="1"/>
  <c r="T54" i="11"/>
  <c r="S187" i="11" s="1"/>
  <c r="T48" i="11"/>
  <c r="S181" i="11" s="1"/>
  <c r="T58" i="11"/>
  <c r="S191" i="11" s="1"/>
  <c r="T51" i="11"/>
  <c r="S184" i="11" s="1"/>
  <c r="T53" i="11"/>
  <c r="S186" i="11" s="1"/>
  <c r="T47" i="11"/>
  <c r="S180" i="11" s="1"/>
  <c r="T55" i="11"/>
  <c r="S188" i="11" s="1"/>
  <c r="N110" i="11"/>
  <c r="V50" i="11"/>
  <c r="C180" i="11" l="1" a="1"/>
  <c r="C182" i="11" s="1"/>
  <c r="V55" i="11"/>
  <c r="V49" i="11"/>
  <c r="V52" i="11"/>
  <c r="V58" i="11"/>
  <c r="N127" i="11"/>
  <c r="N109" i="11"/>
  <c r="N94" i="11"/>
  <c r="N125" i="11"/>
  <c r="V47" i="11"/>
  <c r="N107" i="11"/>
  <c r="N92" i="11"/>
  <c r="N174" i="11"/>
  <c r="N111" i="11"/>
  <c r="V51" i="11"/>
  <c r="N170" i="11"/>
  <c r="N155" i="11"/>
  <c r="N129" i="11"/>
  <c r="V54" i="11"/>
  <c r="N172" i="11"/>
  <c r="V56" i="11"/>
  <c r="N156" i="11"/>
  <c r="N130" i="11"/>
  <c r="N171" i="11"/>
  <c r="N112" i="11"/>
  <c r="N126" i="11"/>
  <c r="N108" i="11"/>
  <c r="V48" i="11"/>
  <c r="N93" i="11"/>
  <c r="N173" i="11"/>
  <c r="V57" i="11"/>
  <c r="V53" i="11"/>
  <c r="N169" i="11"/>
  <c r="N154" i="11"/>
  <c r="N128" i="11"/>
  <c r="C183" i="11" l="1"/>
  <c r="C180" i="11"/>
  <c r="C185" i="11"/>
  <c r="C181" i="11"/>
  <c r="C184" i="11"/>
  <c r="D169" i="11" a="1"/>
  <c r="D174" i="11" s="1"/>
  <c r="D151" i="11" a="1"/>
  <c r="D154" i="11" s="1"/>
  <c r="D89" i="11" a="1"/>
  <c r="D90" i="11" s="1"/>
  <c r="D107" i="11" a="1"/>
  <c r="D125" i="11" a="1"/>
  <c r="D153" i="11" l="1"/>
  <c r="D151" i="11"/>
  <c r="D156" i="11"/>
  <c r="D171" i="11"/>
  <c r="D173" i="11"/>
  <c r="D152" i="11"/>
  <c r="D172" i="11"/>
  <c r="D169" i="11"/>
  <c r="D92" i="11"/>
  <c r="D155" i="11"/>
  <c r="D93" i="11"/>
  <c r="D170" i="11"/>
  <c r="D94" i="11"/>
  <c r="D89" i="11"/>
  <c r="D91" i="11"/>
  <c r="D127" i="11"/>
  <c r="D126" i="11"/>
  <c r="D129" i="11"/>
  <c r="D130" i="11"/>
  <c r="D128" i="11"/>
  <c r="D125" i="11"/>
  <c r="D107" i="11"/>
  <c r="D112" i="11"/>
  <c r="D109" i="11"/>
  <c r="D108" i="11"/>
  <c r="D110" i="11"/>
  <c r="D111" i="11"/>
  <c r="H136" i="11" l="1"/>
  <c r="C136" i="11"/>
  <c r="H138" i="11"/>
  <c r="C138" i="11"/>
  <c r="H137" i="11"/>
  <c r="C137" i="11"/>
  <c r="H135" i="11"/>
  <c r="C135" i="11"/>
  <c r="H133" i="11"/>
  <c r="C133" i="11"/>
  <c r="H134" i="11"/>
  <c r="C134" i="11"/>
</calcChain>
</file>

<file path=xl/sharedStrings.xml><?xml version="1.0" encoding="utf-8"?>
<sst xmlns="http://schemas.openxmlformats.org/spreadsheetml/2006/main" count="695" uniqueCount="176">
  <si>
    <t>節点番号</t>
    <rPh sb="0" eb="4">
      <t>セツテンバンゴウ</t>
    </rPh>
    <phoneticPr fontId="1"/>
  </si>
  <si>
    <t>1-2</t>
    <phoneticPr fontId="1"/>
  </si>
  <si>
    <t>2-3</t>
    <phoneticPr fontId="1"/>
  </si>
  <si>
    <t>4-5</t>
    <phoneticPr fontId="1"/>
  </si>
  <si>
    <t>5-6</t>
    <phoneticPr fontId="1"/>
  </si>
  <si>
    <t>2-5</t>
    <phoneticPr fontId="1"/>
  </si>
  <si>
    <t>θ(°)</t>
    <phoneticPr fontId="1"/>
  </si>
  <si>
    <t>cosθ</t>
    <phoneticPr fontId="1"/>
  </si>
  <si>
    <t>sinθ</t>
    <phoneticPr fontId="1"/>
  </si>
  <si>
    <t>c</t>
    <phoneticPr fontId="1"/>
  </si>
  <si>
    <t>s</t>
    <phoneticPr fontId="1"/>
  </si>
  <si>
    <t>-s</t>
    <phoneticPr fontId="1"/>
  </si>
  <si>
    <t>E</t>
    <phoneticPr fontId="1"/>
  </si>
  <si>
    <t>EA/L</t>
    <phoneticPr fontId="1"/>
  </si>
  <si>
    <t>-EA/L</t>
    <phoneticPr fontId="1"/>
  </si>
  <si>
    <r>
      <t>12EI/L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</si>
  <si>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</si>
  <si>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-</t>
    </r>
    <r>
      <rPr>
        <sz val="11"/>
        <color theme="1"/>
        <rFont val="ＭＳ Ｐゴシック"/>
        <family val="2"/>
        <scheme val="minor"/>
      </rPr>
      <t>12EI/L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</si>
  <si>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r>
      <t>4</t>
    </r>
    <r>
      <rPr>
        <sz val="11"/>
        <color theme="1"/>
        <rFont val="ＭＳ Ｐゴシック"/>
        <family val="2"/>
        <scheme val="minor"/>
      </rPr>
      <t>EI/L</t>
    </r>
    <phoneticPr fontId="1"/>
  </si>
  <si>
    <r>
      <rPr>
        <sz val="11"/>
        <color theme="1"/>
        <rFont val="ＭＳ Ｐゴシック"/>
        <family val="2"/>
        <scheme val="minor"/>
      </rPr>
      <t>-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</si>
  <si>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2EI/L</t>
    <phoneticPr fontId="1"/>
  </si>
  <si>
    <r>
      <t>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</si>
  <si>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u1</t>
    <phoneticPr fontId="1"/>
  </si>
  <si>
    <t>v1</t>
    <phoneticPr fontId="1"/>
  </si>
  <si>
    <t>θ1</t>
    <phoneticPr fontId="1"/>
  </si>
  <si>
    <t>u2</t>
    <phoneticPr fontId="1"/>
  </si>
  <si>
    <t>v2</t>
    <phoneticPr fontId="1"/>
  </si>
  <si>
    <t>θ2</t>
    <phoneticPr fontId="1"/>
  </si>
  <si>
    <t>u3</t>
    <phoneticPr fontId="1"/>
  </si>
  <si>
    <t>v3</t>
    <phoneticPr fontId="1"/>
  </si>
  <si>
    <t>θ3</t>
    <phoneticPr fontId="1"/>
  </si>
  <si>
    <t>u4</t>
    <phoneticPr fontId="1"/>
  </si>
  <si>
    <t>v4</t>
    <phoneticPr fontId="1"/>
  </si>
  <si>
    <t>θ4</t>
    <phoneticPr fontId="1"/>
  </si>
  <si>
    <t>u5</t>
    <phoneticPr fontId="1"/>
  </si>
  <si>
    <t>v5</t>
    <phoneticPr fontId="1"/>
  </si>
  <si>
    <t>θ5</t>
    <phoneticPr fontId="1"/>
  </si>
  <si>
    <t>u6</t>
    <phoneticPr fontId="1"/>
  </si>
  <si>
    <t>v6</t>
    <phoneticPr fontId="1"/>
  </si>
  <si>
    <t>θ6</t>
    <phoneticPr fontId="1"/>
  </si>
  <si>
    <t>v1</t>
    <phoneticPr fontId="1"/>
  </si>
  <si>
    <t>u5</t>
    <phoneticPr fontId="1"/>
  </si>
  <si>
    <t>θ5</t>
    <phoneticPr fontId="1"/>
  </si>
  <si>
    <t>v6</t>
    <phoneticPr fontId="1"/>
  </si>
  <si>
    <t>X1</t>
    <phoneticPr fontId="1"/>
  </si>
  <si>
    <t>Y1</t>
    <phoneticPr fontId="1"/>
  </si>
  <si>
    <t>M1</t>
    <phoneticPr fontId="1"/>
  </si>
  <si>
    <t>X2</t>
    <phoneticPr fontId="1"/>
  </si>
  <si>
    <t>Y2</t>
    <phoneticPr fontId="1"/>
  </si>
  <si>
    <t>M2</t>
    <phoneticPr fontId="1"/>
  </si>
  <si>
    <t>X3</t>
    <phoneticPr fontId="1"/>
  </si>
  <si>
    <t>Y3</t>
    <phoneticPr fontId="1"/>
  </si>
  <si>
    <t>M3</t>
    <phoneticPr fontId="1"/>
  </si>
  <si>
    <t>X4</t>
    <phoneticPr fontId="1"/>
  </si>
  <si>
    <t>Y4</t>
    <phoneticPr fontId="1"/>
  </si>
  <si>
    <t>M4</t>
    <phoneticPr fontId="1"/>
  </si>
  <si>
    <t>X5</t>
    <phoneticPr fontId="1"/>
  </si>
  <si>
    <t>Y5</t>
    <phoneticPr fontId="1"/>
  </si>
  <si>
    <t>M5</t>
    <phoneticPr fontId="1"/>
  </si>
  <si>
    <t>X6</t>
    <phoneticPr fontId="1"/>
  </si>
  <si>
    <t>Y6</t>
    <phoneticPr fontId="1"/>
  </si>
  <si>
    <t>M6</t>
    <phoneticPr fontId="1"/>
  </si>
  <si>
    <t>DET</t>
    <phoneticPr fontId="1"/>
  </si>
  <si>
    <r>
      <t>N/mm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</si>
  <si>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cm</t>
    <phoneticPr fontId="1"/>
  </si>
  <si>
    <t>kN</t>
    <phoneticPr fontId="1"/>
  </si>
  <si>
    <t>kN・m</t>
    <phoneticPr fontId="1"/>
  </si>
  <si>
    <t>X1</t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</si>
  <si>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</si>
  <si>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</si>
  <si>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</si>
  <si>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</si>
  <si>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</si>
  <si>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</si>
  <si>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</si>
  <si>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</si>
  <si>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</si>
  <si>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</si>
  <si>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</si>
  <si>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</si>
  <si>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</si>
  <si>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</si>
  <si>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</si>
  <si>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r>
      <t>k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</si>
  <si>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t>L(m)</t>
    <phoneticPr fontId="1"/>
  </si>
  <si>
    <r>
      <t>I(</t>
    </r>
    <r>
      <rPr>
        <sz val="11"/>
        <color theme="1"/>
        <rFont val="ＭＳ Ｐゴシック"/>
        <family val="2"/>
        <scheme val="minor"/>
      </rP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)</t>
    </r>
    <phoneticPr fontId="1"/>
  </si>
  <si>
    <r>
      <t>A(m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)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</si>
  <si>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k</t>
    </r>
    <r>
      <rPr>
        <sz val="11"/>
        <color theme="1"/>
        <rFont val="ＭＳ Ｐゴシック"/>
        <family val="2"/>
        <scheme val="minor"/>
      </rPr>
      <t>N/m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</si>
  <si>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x(m)</t>
    <phoneticPr fontId="1"/>
  </si>
  <si>
    <t>y(m)</t>
    <phoneticPr fontId="1"/>
  </si>
  <si>
    <t>m</t>
    <phoneticPr fontId="1"/>
  </si>
  <si>
    <r>
      <rPr>
        <sz val="11"/>
        <color theme="1"/>
        <rFont val="ＭＳ Ｐゴシック"/>
        <family val="3"/>
        <charset val="128"/>
        <scheme val="minor"/>
      </rPr>
      <t>[</t>
    </r>
    <r>
      <rPr>
        <sz val="11"/>
        <color theme="1"/>
        <rFont val="ＭＳ Ｐゴシック"/>
        <family val="2"/>
        <scheme val="minor"/>
      </rPr>
      <t>T]</t>
    </r>
    <r>
      <rPr>
        <vertAlign val="superscript"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2"/>
        <scheme val="minor"/>
      </rPr>
      <t>=</t>
    </r>
    <phoneticPr fontId="1"/>
  </si>
  <si>
    <t>[K]=</t>
    <phoneticPr fontId="1"/>
  </si>
  <si>
    <r>
      <t>[K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3"/>
        <charset val="128"/>
        <scheme val="minor"/>
      </rPr>
      <t>]</t>
    </r>
    <r>
      <rPr>
        <sz val="11"/>
        <color theme="1"/>
        <rFont val="ＭＳ Ｐゴシック"/>
        <family val="2"/>
        <scheme val="minor"/>
      </rPr>
      <t>=</t>
    </r>
    <phoneticPr fontId="1"/>
  </si>
  <si>
    <r>
      <t>[K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]</t>
    </r>
    <r>
      <rPr>
        <sz val="11"/>
        <color theme="1"/>
        <rFont val="ＭＳ Ｐゴシック"/>
        <family val="2"/>
        <scheme val="minor"/>
      </rPr>
      <t>=</t>
    </r>
    <phoneticPr fontId="1"/>
  </si>
  <si>
    <r>
      <t>[K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3"/>
        <charset val="128"/>
        <scheme val="minor"/>
      </rPr>
      <t>]</t>
    </r>
    <r>
      <rPr>
        <sz val="11"/>
        <color theme="1"/>
        <rFont val="ＭＳ Ｐゴシック"/>
        <family val="2"/>
        <scheme val="minor"/>
      </rPr>
      <t>=</t>
    </r>
    <phoneticPr fontId="1"/>
  </si>
  <si>
    <r>
      <t>[K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3"/>
        <charset val="128"/>
        <scheme val="minor"/>
      </rPr>
      <t>]</t>
    </r>
    <r>
      <rPr>
        <sz val="11"/>
        <color theme="1"/>
        <rFont val="ＭＳ Ｐゴシック"/>
        <family val="2"/>
        <scheme val="minor"/>
      </rPr>
      <t>=</t>
    </r>
    <phoneticPr fontId="1"/>
  </si>
  <si>
    <r>
      <t>[K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3"/>
        <charset val="128"/>
        <scheme val="minor"/>
      </rPr>
      <t>]</t>
    </r>
    <r>
      <rPr>
        <sz val="11"/>
        <color theme="1"/>
        <rFont val="ＭＳ Ｐゴシック"/>
        <family val="2"/>
        <scheme val="minor"/>
      </rPr>
      <t>=</t>
    </r>
    <phoneticPr fontId="1"/>
  </si>
  <si>
    <t>[T]=</t>
    <phoneticPr fontId="1"/>
  </si>
  <si>
    <r>
      <rPr>
        <sz val="11"/>
        <color theme="1"/>
        <rFont val="ＭＳ Ｐゴシック"/>
        <family val="3"/>
        <charset val="128"/>
        <scheme val="minor"/>
      </rPr>
      <t>[</t>
    </r>
    <r>
      <rPr>
        <sz val="11"/>
        <color theme="1"/>
        <rFont val="ＭＳ Ｐゴシック"/>
        <family val="2"/>
        <scheme val="minor"/>
      </rPr>
      <t>T]</t>
    </r>
    <r>
      <rPr>
        <vertAlign val="superscript"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3"/>
        <charset val="128"/>
        <scheme val="minor"/>
      </rPr>
      <t>[K]</t>
    </r>
    <r>
      <rPr>
        <sz val="11"/>
        <color theme="1"/>
        <rFont val="ＭＳ Ｐゴシック"/>
        <family val="2"/>
        <scheme val="minor"/>
      </rPr>
      <t>=</t>
    </r>
    <phoneticPr fontId="1"/>
  </si>
  <si>
    <r>
      <t>[</t>
    </r>
    <r>
      <rPr>
        <sz val="11"/>
        <color theme="1"/>
        <rFont val="ＭＳ Ｐゴシック"/>
        <family val="2"/>
        <scheme val="minor"/>
      </rPr>
      <t>T]</t>
    </r>
    <r>
      <rPr>
        <vertAlign val="superscript"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3"/>
        <charset val="128"/>
        <scheme val="minor"/>
      </rPr>
      <t>[K][T]</t>
    </r>
    <r>
      <rPr>
        <sz val="11"/>
        <color theme="1"/>
        <rFont val="ＭＳ Ｐゴシック"/>
        <family val="2"/>
        <scheme val="minor"/>
      </rPr>
      <t>=</t>
    </r>
    <phoneticPr fontId="1"/>
  </si>
  <si>
    <t>=</t>
    <phoneticPr fontId="1"/>
  </si>
  <si>
    <t>×</t>
    <phoneticPr fontId="1"/>
  </si>
  <si>
    <t>有限要素法(マトリクス法)によるラーメンの応力解析</t>
    <rPh sb="0" eb="5">
      <t>ユウゲンヨウソホウ</t>
    </rPh>
    <rPh sb="11" eb="12">
      <t>ホウ</t>
    </rPh>
    <rPh sb="21" eb="25">
      <t>オウリョクカイセキ</t>
    </rPh>
    <phoneticPr fontId="1"/>
  </si>
  <si>
    <t>部材1-2</t>
    <rPh sb="0" eb="2">
      <t>ブザイ</t>
    </rPh>
    <phoneticPr fontId="1"/>
  </si>
  <si>
    <t>部材2-3</t>
    <rPh sb="0" eb="2">
      <t>ブザイ</t>
    </rPh>
    <phoneticPr fontId="1"/>
  </si>
  <si>
    <t>部材4-5</t>
    <rPh sb="0" eb="2">
      <t>ブザイ</t>
    </rPh>
    <phoneticPr fontId="1"/>
  </si>
  <si>
    <t>部材5-6</t>
    <rPh sb="0" eb="2">
      <t>ブザイ</t>
    </rPh>
    <phoneticPr fontId="1"/>
  </si>
  <si>
    <t>部材2-5</t>
    <rPh sb="0" eb="2">
      <t>ブザイ</t>
    </rPh>
    <phoneticPr fontId="1"/>
  </si>
  <si>
    <t>◆部材剛性マトリクス[K}と座標変換行列[T]の一般式</t>
    <rPh sb="1" eb="5">
      <t>ブザイゴウセイ</t>
    </rPh>
    <rPh sb="14" eb="18">
      <t>ザヒョウヘンカン</t>
    </rPh>
    <rPh sb="18" eb="20">
      <t>ギョウレツ</t>
    </rPh>
    <rPh sb="24" eb="27">
      <t>イッパンシキ</t>
    </rPh>
    <phoneticPr fontId="1"/>
  </si>
  <si>
    <t>◆各部材の剛性マトリクス</t>
    <rPh sb="1" eb="4">
      <t>カクブザイ</t>
    </rPh>
    <rPh sb="5" eb="7">
      <t>ゴウセイ</t>
    </rPh>
    <phoneticPr fontId="1"/>
  </si>
  <si>
    <t>◆部材剛性マトリクスの拡張</t>
    <rPh sb="1" eb="3">
      <t>ブザイ</t>
    </rPh>
    <rPh sb="3" eb="5">
      <t>ゴウセイ</t>
    </rPh>
    <rPh sb="11" eb="13">
      <t>カクチョウ</t>
    </rPh>
    <phoneticPr fontId="1"/>
  </si>
  <si>
    <t>◆材端変位ベクトルを求める</t>
    <rPh sb="1" eb="5">
      <t>ザイタンヘンイ</t>
    </rPh>
    <rPh sb="10" eb="11">
      <t>モト</t>
    </rPh>
    <phoneticPr fontId="1"/>
  </si>
  <si>
    <t>rad</t>
    <phoneticPr fontId="1"/>
  </si>
  <si>
    <t>材端変位ベクトルの計算に必要な部分の抜き出し</t>
    <rPh sb="0" eb="4">
      <t>ザイタンヘンイ</t>
    </rPh>
    <rPh sb="9" eb="11">
      <t>ケイサン</t>
    </rPh>
    <rPh sb="12" eb="14">
      <t>ヒツヨウ</t>
    </rPh>
    <rPh sb="15" eb="17">
      <t>ブブン</t>
    </rPh>
    <rPh sb="18" eb="19">
      <t>ヌ</t>
    </rPh>
    <rPh sb="20" eb="21">
      <t>ダ</t>
    </rPh>
    <phoneticPr fontId="1"/>
  </si>
  <si>
    <r>
      <t>[K'</t>
    </r>
    <r>
      <rPr>
        <vertAlign val="subscript"/>
        <sz val="11"/>
        <color theme="1"/>
        <rFont val="ＭＳ Ｐゴシック"/>
        <family val="3"/>
        <charset val="128"/>
        <scheme val="minor"/>
      </rPr>
      <t>1-12</t>
    </r>
    <r>
      <rPr>
        <sz val="11"/>
        <color theme="1"/>
        <rFont val="ＭＳ Ｐゴシック"/>
        <family val="2"/>
        <scheme val="minor"/>
      </rPr>
      <t>]</t>
    </r>
    <phoneticPr fontId="1"/>
  </si>
  <si>
    <r>
      <t>[</t>
    </r>
    <r>
      <rPr>
        <sz val="11"/>
        <color theme="1"/>
        <rFont val="ＭＳ Ｐゴシック"/>
        <family val="2"/>
        <scheme val="minor"/>
      </rPr>
      <t>K'</t>
    </r>
    <r>
      <rPr>
        <vertAlign val="subscript"/>
        <sz val="11"/>
        <color theme="1"/>
        <rFont val="ＭＳ Ｐゴシック"/>
        <family val="3"/>
        <charset val="128"/>
        <scheme val="minor"/>
      </rPr>
      <t>1-12</t>
    </r>
    <r>
      <rPr>
        <sz val="11"/>
        <color theme="1"/>
        <rFont val="ＭＳ Ｐゴシック"/>
        <family val="2"/>
        <scheme val="minor"/>
      </rPr>
      <t>]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</si>
  <si>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t>←0でなければ逆行列が存在する</t>
    <rPh sb="7" eb="10">
      <t>ギャクギョウレツ</t>
    </rPh>
    <rPh sb="11" eb="13">
      <t>ソンザイ</t>
    </rPh>
    <phoneticPr fontId="1"/>
  </si>
  <si>
    <t>u1</t>
    <phoneticPr fontId="1"/>
  </si>
  <si>
    <t>kN(軸力)</t>
    <rPh sb="3" eb="5">
      <t>ジクリョク</t>
    </rPh>
    <phoneticPr fontId="1"/>
  </si>
  <si>
    <t>kN(せん断力)</t>
    <rPh sb="5" eb="7">
      <t>ダンリョク</t>
    </rPh>
    <phoneticPr fontId="1"/>
  </si>
  <si>
    <t>kN・m(モーメント)</t>
    <phoneticPr fontId="1"/>
  </si>
  <si>
    <t>部材1-2</t>
    <rPh sb="0" eb="2">
      <t>ブザイ</t>
    </rPh>
    <phoneticPr fontId="1"/>
  </si>
  <si>
    <t>部材2-3</t>
    <rPh sb="0" eb="2">
      <t>ブザイ</t>
    </rPh>
    <phoneticPr fontId="1"/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</si>
  <si>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</si>
  <si>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t>部材2-5</t>
    <rPh sb="0" eb="2">
      <t>ブザイ</t>
    </rPh>
    <phoneticPr fontId="1"/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</si>
  <si>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</si>
  <si>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t>-</t>
    <phoneticPr fontId="1"/>
  </si>
  <si>
    <t>固定端反力</t>
    <rPh sb="0" eb="3">
      <t>コテイタン</t>
    </rPh>
    <rPh sb="3" eb="5">
      <t>ハンリョク</t>
    </rPh>
    <phoneticPr fontId="1"/>
  </si>
  <si>
    <t>部材4-5</t>
    <rPh sb="0" eb="2">
      <t>ブザイ</t>
    </rPh>
    <phoneticPr fontId="1"/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</si>
  <si>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</si>
  <si>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t>部材5-6</t>
    <rPh sb="0" eb="2">
      <t>ブザイ</t>
    </rPh>
    <phoneticPr fontId="1"/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</si>
  <si>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</si>
  <si>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t>u1</t>
    <phoneticPr fontId="1"/>
  </si>
  <si>
    <t>v1</t>
    <phoneticPr fontId="1"/>
  </si>
  <si>
    <t>θ1</t>
    <phoneticPr fontId="1"/>
  </si>
  <si>
    <t>u2</t>
    <phoneticPr fontId="1"/>
  </si>
  <si>
    <t>v2</t>
    <phoneticPr fontId="1"/>
  </si>
  <si>
    <t>θ2</t>
    <phoneticPr fontId="1"/>
  </si>
  <si>
    <t>X1</t>
    <phoneticPr fontId="1"/>
  </si>
  <si>
    <t>Y1</t>
    <phoneticPr fontId="1"/>
  </si>
  <si>
    <t>M1</t>
    <phoneticPr fontId="1"/>
  </si>
  <si>
    <t>X2</t>
    <phoneticPr fontId="1"/>
  </si>
  <si>
    <t>Y2</t>
    <phoneticPr fontId="1"/>
  </si>
  <si>
    <t>M2</t>
    <phoneticPr fontId="1"/>
  </si>
  <si>
    <r>
      <rPr>
        <sz val="11"/>
        <color theme="1"/>
        <rFont val="ＭＳ Ｐゴシック"/>
        <family val="2"/>
        <scheme val="minor"/>
      </rPr>
      <t>-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</si>
  <si>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-6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</si>
  <si>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EI/L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</si>
  <si>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◆支点反力の計算</t>
    <rPh sb="1" eb="5">
      <t>シテンハンリョク</t>
    </rPh>
    <rPh sb="6" eb="8">
      <t>ケイサン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</si>
  <si>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=k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</si>
  <si>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12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</si>
  <si>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2"/>
        <scheme val="minor"/>
      </rPr>
      <t>=k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2"/>
        <scheme val="minor"/>
      </rP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</si>
  <si>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</si>
  <si>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</si>
  <si>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</si>
  <si>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2"/>
        <scheme val="minor"/>
      </rPr>
      <t>=k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2"/>
        <scheme val="minor"/>
      </rP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25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</si>
  <si>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2"/>
        <scheme val="minor"/>
      </rPr>
      <t>=k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2"/>
        <scheme val="minor"/>
      </rP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</si>
  <si>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45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</si>
  <si>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2"/>
        <scheme val="minor"/>
      </rPr>
      <t>=k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2"/>
        <scheme val="minor"/>
      </rPr>
      <t>T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2"/>
        <scheme val="minor"/>
      </rP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</si>
  <si>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56</t>
    </r>
    <phoneticPr fontId="1"/>
  </si>
  <si>
    <t>M4</t>
    <phoneticPr fontId="1"/>
  </si>
  <si>
    <t>Y6</t>
    <phoneticPr fontId="1"/>
  </si>
  <si>
    <t>M6</t>
    <phoneticPr fontId="1"/>
  </si>
  <si>
    <t>◆全体剛性マトリクス作成</t>
    <rPh sb="1" eb="3">
      <t>ゼンタイ</t>
    </rPh>
    <rPh sb="3" eb="5">
      <t>ゴウセイ</t>
    </rPh>
    <rPh sb="10" eb="12">
      <t>サクセイ</t>
    </rPh>
    <phoneticPr fontId="1"/>
  </si>
  <si>
    <t>行列式の計算(念のため逆行列が存在するかを確認)</t>
    <rPh sb="0" eb="3">
      <t>ギョウレツシキ</t>
    </rPh>
    <rPh sb="4" eb="6">
      <t>ケイサン</t>
    </rPh>
    <rPh sb="7" eb="8">
      <t>ネン</t>
    </rPh>
    <rPh sb="11" eb="14">
      <t>ギャクギョウレツ</t>
    </rPh>
    <rPh sb="15" eb="17">
      <t>ソンザイ</t>
    </rPh>
    <rPh sb="21" eb="23">
      <t>カクニン</t>
    </rPh>
    <phoneticPr fontId="1"/>
  </si>
  <si>
    <t>↓部材剛性マトリクス(部材座標系)</t>
    <phoneticPr fontId="1"/>
  </si>
  <si>
    <t>部材剛性マトリクス(全体座標系)</t>
    <rPh sb="0" eb="2">
      <t>ブザイ</t>
    </rPh>
    <rPh sb="2" eb="4">
      <t>ゴウセイ</t>
    </rPh>
    <phoneticPr fontId="1"/>
  </si>
  <si>
    <t>◆剛性方程式の変形</t>
    <rPh sb="1" eb="3">
      <t>ゴウセイ</t>
    </rPh>
    <rPh sb="3" eb="6">
      <t>ホウテイシキ</t>
    </rPh>
    <rPh sb="7" eb="9">
      <t>ヘンケイ</t>
    </rPh>
    <phoneticPr fontId="1"/>
  </si>
  <si>
    <t>株式会社スタークス</t>
    <rPh sb="0" eb="4">
      <t>カブシキガイシャ</t>
    </rPh>
    <phoneticPr fontId="1"/>
  </si>
  <si>
    <t>http://www.starcs.co.jp</t>
    <phoneticPr fontId="1"/>
  </si>
  <si>
    <t>このブックのシートは保護されています。</t>
    <rPh sb="10" eb="12">
      <t>ホゴ</t>
    </rPh>
    <phoneticPr fontId="1"/>
  </si>
  <si>
    <t>yokomaku@starcs.co.jp</t>
    <phoneticPr fontId="1"/>
  </si>
  <si>
    <t>保護解除用のパスワードを希望される方は件名を</t>
    <rPh sb="0" eb="2">
      <t>ホゴ</t>
    </rPh>
    <rPh sb="2" eb="4">
      <t>カイジョ</t>
    </rPh>
    <rPh sb="4" eb="5">
      <t>ヨウ</t>
    </rPh>
    <rPh sb="12" eb="14">
      <t>キボウ</t>
    </rPh>
    <rPh sb="17" eb="18">
      <t>カタ</t>
    </rPh>
    <rPh sb="19" eb="21">
      <t>ケンメイ</t>
    </rPh>
    <phoneticPr fontId="1"/>
  </si>
  <si>
    <t>以下のメールアドレスまでご連絡下さい。</t>
    <rPh sb="0" eb="2">
      <t>イカ</t>
    </rPh>
    <rPh sb="13" eb="15">
      <t>レンラク</t>
    </rPh>
    <rPh sb="15" eb="16">
      <t>クダ</t>
    </rPh>
    <phoneticPr fontId="1"/>
  </si>
  <si>
    <t>「電協研の計算例(マトリクス法)パスワード連絡希望」とし、</t>
    <phoneticPr fontId="1"/>
  </si>
  <si>
    <t>◆各部材の材端力を求める</t>
    <rPh sb="1" eb="2">
      <t>カク</t>
    </rPh>
    <rPh sb="2" eb="4">
      <t>ブザイ</t>
    </rPh>
    <rPh sb="5" eb="6">
      <t>ザイ</t>
    </rPh>
    <rPh sb="6" eb="7">
      <t>タン</t>
    </rPh>
    <rPh sb="7" eb="8">
      <t>チカラ</t>
    </rPh>
    <rPh sb="9" eb="1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</si>
</sst>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0_ "/>
    <numFmt numFmtId="177" formatCode="0.000000_ "/>
    <numFmt numFmtId="178" formatCode="0_ "/>
    <numFmt numFmtId="179" formatCode="0.000000000_ "/>
    <numFmt numFmtId="180" formatCode="0.00000_ "/>
    <numFmt numFmtId="181" formatCode="0.0"/>
    <numFmt numFmtId="182" formatCode="0.00_ "/>
    <numFmt numFmtId="183" formatCode="0.0_ "/>
    <numFmt numFmtId="184" formatCode="0.000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/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/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77" fontId="0" fillId="0" borderId="0" xfId="0" applyNumberFormat="1"/>
    <xf numFmtId="178" fontId="0" fillId="0" borderId="0" xfId="0" applyNumberFormat="1"/>
    <xf numFmtId="178" fontId="0" fillId="0" borderId="0" xfId="0" applyNumberFormat="1" applyAlignment="1"/>
    <xf numFmtId="178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178" fontId="0" fillId="0" borderId="9" xfId="0" applyNumberFormat="1" applyBorder="1" applyAlignment="1"/>
    <xf numFmtId="178" fontId="0" fillId="0" borderId="12" xfId="0" applyNumberFormat="1" applyBorder="1" applyAlignment="1"/>
    <xf numFmtId="178" fontId="0" fillId="0" borderId="15" xfId="0" applyNumberFormat="1" applyBorder="1" applyAlignment="1"/>
    <xf numFmtId="178" fontId="0" fillId="0" borderId="1" xfId="0" applyNumberFormat="1" applyBorder="1" applyAlignment="1">
      <alignment shrinkToFit="1"/>
    </xf>
    <xf numFmtId="178" fontId="0" fillId="0" borderId="2" xfId="0" applyNumberFormat="1" applyBorder="1" applyAlignment="1">
      <alignment shrinkToFit="1"/>
    </xf>
    <xf numFmtId="178" fontId="0" fillId="0" borderId="3" xfId="0" applyNumberFormat="1" applyBorder="1" applyAlignment="1">
      <alignment shrinkToFit="1"/>
    </xf>
    <xf numFmtId="178" fontId="0" fillId="0" borderId="4" xfId="0" applyNumberFormat="1" applyBorder="1" applyAlignment="1">
      <alignment shrinkToFit="1"/>
    </xf>
    <xf numFmtId="178" fontId="0" fillId="0" borderId="0" xfId="0" applyNumberFormat="1" applyBorder="1" applyAlignment="1">
      <alignment shrinkToFit="1"/>
    </xf>
    <xf numFmtId="178" fontId="0" fillId="0" borderId="5" xfId="0" applyNumberFormat="1" applyBorder="1" applyAlignment="1">
      <alignment shrinkToFit="1"/>
    </xf>
    <xf numFmtId="178" fontId="0" fillId="0" borderId="6" xfId="0" applyNumberFormat="1" applyBorder="1" applyAlignment="1">
      <alignment shrinkToFit="1"/>
    </xf>
    <xf numFmtId="178" fontId="0" fillId="0" borderId="7" xfId="0" applyNumberFormat="1" applyBorder="1" applyAlignment="1">
      <alignment shrinkToFit="1"/>
    </xf>
    <xf numFmtId="178" fontId="0" fillId="0" borderId="8" xfId="0" applyNumberFormat="1" applyBorder="1" applyAlignment="1">
      <alignment shrinkToFit="1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4" xfId="0" applyBorder="1"/>
    <xf numFmtId="178" fontId="0" fillId="0" borderId="0" xfId="0" applyNumberFormat="1" applyFill="1" applyAlignment="1"/>
    <xf numFmtId="0" fontId="0" fillId="0" borderId="0" xfId="0" applyFill="1" applyBorder="1" applyAlignment="1"/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177" fontId="0" fillId="0" borderId="12" xfId="0" applyNumberFormat="1" applyBorder="1" applyAlignment="1">
      <alignment shrinkToFit="1"/>
    </xf>
    <xf numFmtId="177" fontId="0" fillId="0" borderId="13" xfId="0" applyNumberFormat="1" applyBorder="1" applyAlignment="1">
      <alignment shrinkToFit="1"/>
    </xf>
    <xf numFmtId="182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78" fontId="0" fillId="0" borderId="9" xfId="0" applyNumberFormat="1" applyBorder="1"/>
    <xf numFmtId="178" fontId="0" fillId="0" borderId="10" xfId="0" applyNumberFormat="1" applyBorder="1"/>
    <xf numFmtId="178" fontId="0" fillId="0" borderId="11" xfId="0" applyNumberFormat="1" applyBorder="1"/>
    <xf numFmtId="178" fontId="0" fillId="0" borderId="12" xfId="0" applyNumberFormat="1" applyBorder="1"/>
    <xf numFmtId="178" fontId="0" fillId="0" borderId="13" xfId="0" applyNumberFormat="1" applyBorder="1"/>
    <xf numFmtId="178" fontId="0" fillId="0" borderId="14" xfId="0" applyNumberFormat="1" applyBorder="1"/>
    <xf numFmtId="178" fontId="0" fillId="0" borderId="15" xfId="0" applyNumberFormat="1" applyBorder="1"/>
    <xf numFmtId="178" fontId="0" fillId="0" borderId="16" xfId="0" applyNumberFormat="1" applyBorder="1"/>
    <xf numFmtId="178" fontId="0" fillId="0" borderId="17" xfId="0" applyNumberFormat="1" applyBorder="1"/>
    <xf numFmtId="0" fontId="0" fillId="0" borderId="18" xfId="0" applyBorder="1"/>
    <xf numFmtId="0" fontId="0" fillId="0" borderId="19" xfId="0" applyBorder="1"/>
    <xf numFmtId="182" fontId="0" fillId="0" borderId="9" xfId="0" applyNumberFormat="1" applyBorder="1"/>
    <xf numFmtId="182" fontId="0" fillId="0" borderId="10" xfId="0" applyNumberFormat="1" applyBorder="1"/>
    <xf numFmtId="182" fontId="0" fillId="0" borderId="11" xfId="0" applyNumberFormat="1" applyBorder="1"/>
    <xf numFmtId="182" fontId="0" fillId="0" borderId="12" xfId="0" applyNumberFormat="1" applyBorder="1"/>
    <xf numFmtId="182" fontId="0" fillId="0" borderId="13" xfId="0" applyNumberFormat="1" applyBorder="1"/>
    <xf numFmtId="182" fontId="0" fillId="0" borderId="14" xfId="0" applyNumberFormat="1" applyBorder="1"/>
    <xf numFmtId="182" fontId="0" fillId="0" borderId="15" xfId="0" applyNumberFormat="1" applyBorder="1"/>
    <xf numFmtId="182" fontId="0" fillId="0" borderId="16" xfId="0" applyNumberFormat="1" applyBorder="1"/>
    <xf numFmtId="182" fontId="0" fillId="0" borderId="17" xfId="0" applyNumberFormat="1" applyBorder="1"/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shrinkToFit="1"/>
    </xf>
    <xf numFmtId="0" fontId="0" fillId="0" borderId="18" xfId="0" quotePrefix="1" applyBorder="1" applyAlignment="1">
      <alignment horizontal="center"/>
    </xf>
    <xf numFmtId="176" fontId="0" fillId="0" borderId="18" xfId="0" applyNumberFormat="1" applyBorder="1"/>
    <xf numFmtId="0" fontId="0" fillId="0" borderId="19" xfId="0" quotePrefix="1" applyBorder="1" applyAlignment="1">
      <alignment horizontal="center"/>
    </xf>
    <xf numFmtId="176" fontId="0" fillId="0" borderId="19" xfId="0" applyNumberFormat="1" applyBorder="1"/>
    <xf numFmtId="0" fontId="0" fillId="0" borderId="20" xfId="0" quotePrefix="1" applyBorder="1" applyAlignment="1">
      <alignment horizontal="center"/>
    </xf>
    <xf numFmtId="176" fontId="0" fillId="0" borderId="20" xfId="0" applyNumberFormat="1" applyBorder="1"/>
    <xf numFmtId="178" fontId="0" fillId="0" borderId="9" xfId="0" applyNumberFormat="1" applyBorder="1" applyAlignment="1">
      <alignment horizontal="center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78" fontId="0" fillId="0" borderId="14" xfId="0" applyNumberFormat="1" applyBorder="1" applyAlignment="1">
      <alignment horizontal="center"/>
    </xf>
    <xf numFmtId="178" fontId="0" fillId="0" borderId="15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17" xfId="0" applyNumberFormat="1" applyBorder="1" applyAlignment="1">
      <alignment horizontal="center"/>
    </xf>
    <xf numFmtId="0" fontId="3" fillId="0" borderId="0" xfId="0" applyFont="1"/>
    <xf numFmtId="178" fontId="0" fillId="0" borderId="10" xfId="0" applyNumberFormat="1" applyBorder="1" applyAlignment="1">
      <alignment shrinkToFit="1"/>
    </xf>
    <xf numFmtId="178" fontId="0" fillId="0" borderId="12" xfId="0" applyNumberFormat="1" applyBorder="1" applyAlignment="1">
      <alignment shrinkToFit="1"/>
    </xf>
    <xf numFmtId="178" fontId="0" fillId="0" borderId="13" xfId="0" applyNumberFormat="1" applyBorder="1" applyAlignment="1">
      <alignment shrinkToFit="1"/>
    </xf>
    <xf numFmtId="178" fontId="0" fillId="0" borderId="9" xfId="0" applyNumberFormat="1" applyBorder="1" applyAlignment="1">
      <alignment shrinkToFit="1"/>
    </xf>
    <xf numFmtId="178" fontId="0" fillId="0" borderId="14" xfId="0" applyNumberFormat="1" applyBorder="1" applyAlignment="1">
      <alignment shrinkToFit="1"/>
    </xf>
    <xf numFmtId="178" fontId="0" fillId="0" borderId="16" xfId="0" applyNumberFormat="1" applyBorder="1" applyAlignment="1">
      <alignment shrinkToFit="1"/>
    </xf>
    <xf numFmtId="178" fontId="0" fillId="0" borderId="17" xfId="0" applyNumberFormat="1" applyBorder="1" applyAlignment="1">
      <alignment shrinkToFit="1"/>
    </xf>
    <xf numFmtId="1" fontId="0" fillId="0" borderId="13" xfId="0" applyNumberFormat="1" applyBorder="1" applyAlignment="1">
      <alignment shrinkToFit="1"/>
    </xf>
    <xf numFmtId="1" fontId="0" fillId="0" borderId="13" xfId="0" applyNumberFormat="1" applyBorder="1" applyAlignment="1">
      <alignment horizontal="center" shrinkToFit="1"/>
    </xf>
    <xf numFmtId="178" fontId="0" fillId="0" borderId="11" xfId="0" applyNumberFormat="1" applyBorder="1" applyAlignment="1">
      <alignment shrinkToFit="1"/>
    </xf>
    <xf numFmtId="178" fontId="0" fillId="0" borderId="15" xfId="0" applyNumberFormat="1" applyBorder="1" applyAlignment="1">
      <alignment shrinkToFit="1"/>
    </xf>
    <xf numFmtId="179" fontId="0" fillId="0" borderId="9" xfId="0" applyNumberFormat="1" applyBorder="1"/>
    <xf numFmtId="179" fontId="0" fillId="0" borderId="10" xfId="0" applyNumberFormat="1" applyBorder="1"/>
    <xf numFmtId="179" fontId="0" fillId="0" borderId="11" xfId="0" applyNumberFormat="1" applyBorder="1"/>
    <xf numFmtId="179" fontId="0" fillId="0" borderId="12" xfId="0" applyNumberFormat="1" applyBorder="1"/>
    <xf numFmtId="179" fontId="0" fillId="0" borderId="13" xfId="0" applyNumberFormat="1" applyBorder="1"/>
    <xf numFmtId="179" fontId="0" fillId="0" borderId="14" xfId="0" applyNumberFormat="1" applyBorder="1"/>
    <xf numFmtId="179" fontId="0" fillId="0" borderId="15" xfId="0" applyNumberFormat="1" applyBorder="1"/>
    <xf numFmtId="179" fontId="0" fillId="0" borderId="16" xfId="0" applyNumberFormat="1" applyBorder="1"/>
    <xf numFmtId="179" fontId="0" fillId="0" borderId="17" xfId="0" applyNumberFormat="1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/>
    <xf numFmtId="178" fontId="0" fillId="0" borderId="18" xfId="0" applyNumberFormat="1" applyBorder="1"/>
    <xf numFmtId="178" fontId="0" fillId="0" borderId="19" xfId="0" applyNumberFormat="1" applyBorder="1"/>
    <xf numFmtId="178" fontId="0" fillId="0" borderId="20" xfId="0" applyNumberFormat="1" applyBorder="1"/>
    <xf numFmtId="181" fontId="0" fillId="0" borderId="18" xfId="0" applyNumberFormat="1" applyBorder="1"/>
    <xf numFmtId="181" fontId="0" fillId="0" borderId="19" xfId="0" applyNumberFormat="1" applyBorder="1"/>
    <xf numFmtId="181" fontId="0" fillId="0" borderId="20" xfId="0" applyNumberFormat="1" applyBorder="1"/>
    <xf numFmtId="178" fontId="0" fillId="0" borderId="24" xfId="0" applyNumberFormat="1" applyBorder="1" applyAlignment="1">
      <alignment shrinkToFit="1"/>
    </xf>
    <xf numFmtId="178" fontId="0" fillId="0" borderId="25" xfId="0" applyNumberFormat="1" applyBorder="1" applyAlignment="1">
      <alignment shrinkToFit="1"/>
    </xf>
    <xf numFmtId="178" fontId="0" fillId="0" borderId="26" xfId="0" applyNumberFormat="1" applyBorder="1" applyAlignment="1">
      <alignment shrinkToFit="1"/>
    </xf>
    <xf numFmtId="178" fontId="0" fillId="0" borderId="27" xfId="0" applyNumberFormat="1" applyBorder="1" applyAlignment="1">
      <alignment shrinkToFit="1"/>
    </xf>
    <xf numFmtId="178" fontId="0" fillId="0" borderId="28" xfId="0" applyNumberFormat="1" applyBorder="1" applyAlignment="1">
      <alignment shrinkToFit="1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184" fontId="0" fillId="0" borderId="19" xfId="0" applyNumberFormat="1" applyBorder="1"/>
    <xf numFmtId="184" fontId="0" fillId="0" borderId="20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80" fontId="0" fillId="0" borderId="18" xfId="0" applyNumberFormat="1" applyFill="1" applyBorder="1"/>
    <xf numFmtId="180" fontId="0" fillId="0" borderId="19" xfId="0" applyNumberFormat="1" applyFill="1" applyBorder="1"/>
    <xf numFmtId="180" fontId="0" fillId="0" borderId="20" xfId="0" applyNumberFormat="1" applyFill="1" applyBorder="1"/>
    <xf numFmtId="181" fontId="0" fillId="0" borderId="4" xfId="0" applyNumberFormat="1" applyBorder="1"/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183" fontId="0" fillId="0" borderId="18" xfId="0" applyNumberFormat="1" applyBorder="1"/>
    <xf numFmtId="183" fontId="0" fillId="0" borderId="19" xfId="0" applyNumberFormat="1" applyBorder="1"/>
    <xf numFmtId="183" fontId="0" fillId="0" borderId="20" xfId="0" applyNumberFormat="1" applyBorder="1"/>
    <xf numFmtId="181" fontId="0" fillId="0" borderId="22" xfId="0" applyNumberFormat="1" applyBorder="1"/>
    <xf numFmtId="178" fontId="0" fillId="0" borderId="32" xfId="0" applyNumberFormat="1" applyBorder="1" applyAlignment="1">
      <alignment shrinkToFit="1"/>
    </xf>
    <xf numFmtId="178" fontId="0" fillId="0" borderId="33" xfId="0" applyNumberFormat="1" applyBorder="1" applyAlignment="1">
      <alignment shrinkToFit="1"/>
    </xf>
    <xf numFmtId="178" fontId="0" fillId="0" borderId="34" xfId="0" applyNumberFormat="1" applyBorder="1" applyAlignment="1">
      <alignment shrinkToFit="1"/>
    </xf>
    <xf numFmtId="178" fontId="0" fillId="0" borderId="35" xfId="0" applyNumberFormat="1" applyBorder="1" applyAlignment="1">
      <alignment shrinkToFit="1"/>
    </xf>
    <xf numFmtId="178" fontId="0" fillId="0" borderId="36" xfId="0" applyNumberFormat="1" applyBorder="1" applyAlignment="1">
      <alignment shrinkToFit="1"/>
    </xf>
    <xf numFmtId="178" fontId="0" fillId="0" borderId="37" xfId="0" applyNumberFormat="1" applyBorder="1" applyAlignment="1">
      <alignment shrinkToFit="1"/>
    </xf>
    <xf numFmtId="178" fontId="0" fillId="0" borderId="38" xfId="0" applyNumberFormat="1" applyBorder="1" applyAlignment="1">
      <alignment shrinkToFit="1"/>
    </xf>
    <xf numFmtId="178" fontId="0" fillId="0" borderId="39" xfId="0" applyNumberFormat="1" applyBorder="1" applyAlignment="1">
      <alignment shrinkToFit="1"/>
    </xf>
    <xf numFmtId="178" fontId="0" fillId="0" borderId="40" xfId="0" applyNumberFormat="1" applyBorder="1" applyAlignment="1">
      <alignment shrinkToFit="1"/>
    </xf>
    <xf numFmtId="178" fontId="0" fillId="0" borderId="41" xfId="0" applyNumberFormat="1" applyBorder="1" applyAlignment="1">
      <alignment shrinkToFit="1"/>
    </xf>
    <xf numFmtId="178" fontId="0" fillId="0" borderId="42" xfId="0" applyNumberFormat="1" applyBorder="1" applyAlignment="1">
      <alignment shrinkToFit="1"/>
    </xf>
    <xf numFmtId="178" fontId="0" fillId="0" borderId="43" xfId="0" applyNumberFormat="1" applyBorder="1" applyAlignment="1">
      <alignment shrinkToFit="1"/>
    </xf>
    <xf numFmtId="178" fontId="0" fillId="0" borderId="44" xfId="0" applyNumberFormat="1" applyBorder="1" applyAlignment="1">
      <alignment shrinkToFit="1"/>
    </xf>
    <xf numFmtId="178" fontId="0" fillId="0" borderId="45" xfId="0" applyNumberFormat="1" applyBorder="1" applyAlignment="1">
      <alignment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19" xfId="0" applyFill="1" applyBorder="1" applyAlignment="1">
      <alignment horizontal="center"/>
    </xf>
    <xf numFmtId="178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8" xfId="0" applyFill="1" applyBorder="1" applyAlignment="1">
      <alignment horizontal="center"/>
    </xf>
    <xf numFmtId="181" fontId="0" fillId="0" borderId="18" xfId="0" applyNumberFormat="1" applyFill="1" applyBorder="1"/>
    <xf numFmtId="0" fontId="0" fillId="0" borderId="18" xfId="0" applyFill="1" applyBorder="1"/>
    <xf numFmtId="178" fontId="0" fillId="0" borderId="9" xfId="0" applyNumberFormat="1" applyFill="1" applyBorder="1"/>
    <xf numFmtId="178" fontId="0" fillId="0" borderId="10" xfId="0" applyNumberFormat="1" applyFill="1" applyBorder="1"/>
    <xf numFmtId="178" fontId="0" fillId="0" borderId="11" xfId="0" applyNumberFormat="1" applyFill="1" applyBorder="1"/>
    <xf numFmtId="176" fontId="0" fillId="0" borderId="18" xfId="0" applyNumberFormat="1" applyFill="1" applyBorder="1"/>
    <xf numFmtId="181" fontId="0" fillId="0" borderId="19" xfId="0" applyNumberFormat="1" applyFill="1" applyBorder="1"/>
    <xf numFmtId="0" fontId="0" fillId="0" borderId="19" xfId="0" applyFill="1" applyBorder="1"/>
    <xf numFmtId="178" fontId="0" fillId="0" borderId="12" xfId="0" applyNumberFormat="1" applyFill="1" applyBorder="1"/>
    <xf numFmtId="178" fontId="0" fillId="0" borderId="13" xfId="0" applyNumberFormat="1" applyFill="1" applyBorder="1"/>
    <xf numFmtId="178" fontId="0" fillId="0" borderId="14" xfId="0" applyNumberFormat="1" applyFill="1" applyBorder="1"/>
    <xf numFmtId="176" fontId="0" fillId="0" borderId="19" xfId="0" applyNumberFormat="1" applyFill="1" applyBorder="1"/>
    <xf numFmtId="0" fontId="0" fillId="0" borderId="20" xfId="0" applyFill="1" applyBorder="1" applyAlignment="1">
      <alignment horizontal="center"/>
    </xf>
    <xf numFmtId="181" fontId="0" fillId="0" borderId="20" xfId="0" applyNumberFormat="1" applyFill="1" applyBorder="1"/>
    <xf numFmtId="0" fontId="0" fillId="0" borderId="20" xfId="0" applyFill="1" applyBorder="1"/>
    <xf numFmtId="178" fontId="0" fillId="0" borderId="15" xfId="0" applyNumberFormat="1" applyFill="1" applyBorder="1"/>
    <xf numFmtId="178" fontId="0" fillId="0" borderId="16" xfId="0" applyNumberFormat="1" applyFill="1" applyBorder="1"/>
    <xf numFmtId="178" fontId="0" fillId="0" borderId="17" xfId="0" applyNumberFormat="1" applyFill="1" applyBorder="1"/>
    <xf numFmtId="176" fontId="0" fillId="0" borderId="20" xfId="0" applyNumberFormat="1" applyFill="1" applyBorder="1"/>
    <xf numFmtId="0" fontId="4" fillId="0" borderId="0" xfId="0" applyFont="1"/>
    <xf numFmtId="0" fontId="0" fillId="0" borderId="10" xfId="0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quotePrefix="1" applyFont="1" applyFill="1" applyBorder="1" applyAlignment="1">
      <alignment horizontal="center"/>
    </xf>
    <xf numFmtId="0" fontId="0" fillId="0" borderId="13" xfId="0" quotePrefix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quotePrefix="1" applyFont="1" applyFill="1" applyBorder="1" applyAlignment="1">
      <alignment horizontal="center"/>
    </xf>
    <xf numFmtId="0" fontId="0" fillId="0" borderId="16" xfId="0" quotePrefix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16" xfId="0" quotePrefix="1" applyFont="1" applyFill="1" applyBorder="1" applyAlignment="1">
      <alignment horizontal="center"/>
    </xf>
    <xf numFmtId="178" fontId="0" fillId="0" borderId="10" xfId="0" applyNumberFormat="1" applyFill="1" applyBorder="1" applyAlignment="1"/>
    <xf numFmtId="178" fontId="0" fillId="0" borderId="11" xfId="0" applyNumberFormat="1" applyFill="1" applyBorder="1" applyAlignment="1"/>
    <xf numFmtId="178" fontId="0" fillId="0" borderId="13" xfId="0" applyNumberFormat="1" applyFill="1" applyBorder="1" applyAlignment="1"/>
    <xf numFmtId="178" fontId="0" fillId="0" borderId="14" xfId="0" applyNumberFormat="1" applyFill="1" applyBorder="1" applyAlignment="1"/>
    <xf numFmtId="178" fontId="0" fillId="0" borderId="16" xfId="0" applyNumberFormat="1" applyFill="1" applyBorder="1" applyAlignment="1"/>
    <xf numFmtId="178" fontId="0" fillId="0" borderId="17" xfId="0" applyNumberFormat="1" applyFill="1" applyBorder="1" applyAlignment="1"/>
    <xf numFmtId="179" fontId="0" fillId="0" borderId="0" xfId="0" applyNumberFormat="1" applyBorder="1"/>
    <xf numFmtId="0" fontId="6" fillId="0" borderId="0" xfId="1"/>
    <xf numFmtId="0" fontId="7" fillId="0" borderId="0" xfId="0" applyFont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76" fontId="0" fillId="2" borderId="18" xfId="0" applyNumberFormat="1" applyFill="1" applyBorder="1" applyProtection="1">
      <protection locked="0"/>
    </xf>
    <xf numFmtId="176" fontId="0" fillId="2" borderId="19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0</xdr:row>
      <xdr:rowOff>142875</xdr:rowOff>
    </xdr:from>
    <xdr:to>
      <xdr:col>13</xdr:col>
      <xdr:colOff>357186</xdr:colOff>
      <xdr:row>21</xdr:row>
      <xdr:rowOff>71438</xdr:rowOff>
    </xdr:to>
    <xdr:pic>
      <xdr:nvPicPr>
        <xdr:cNvPr id="4" name="図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93" t="4339" r="30629"/>
        <a:stretch/>
      </xdr:blipFill>
      <xdr:spPr bwMode="auto">
        <a:xfrm>
          <a:off x="6500812" y="142875"/>
          <a:ext cx="4083843" cy="351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59531</xdr:colOff>
      <xdr:row>2</xdr:row>
      <xdr:rowOff>83344</xdr:rowOff>
    </xdr:from>
    <xdr:to>
      <xdr:col>18</xdr:col>
      <xdr:colOff>302915</xdr:colOff>
      <xdr:row>19</xdr:row>
      <xdr:rowOff>95249</xdr:rowOff>
    </xdr:to>
    <xdr:pic>
      <xdr:nvPicPr>
        <xdr:cNvPr id="5" name="図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29" t="18868" r="30781" b="16226"/>
        <a:stretch/>
      </xdr:blipFill>
      <xdr:spPr bwMode="auto">
        <a:xfrm>
          <a:off x="11310937" y="428625"/>
          <a:ext cx="3743822" cy="288131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18</xdr:col>
      <xdr:colOff>639536</xdr:colOff>
      <xdr:row>1</xdr:row>
      <xdr:rowOff>13610</xdr:rowOff>
    </xdr:from>
    <xdr:to>
      <xdr:col>22</xdr:col>
      <xdr:colOff>621942</xdr:colOff>
      <xdr:row>3</xdr:row>
      <xdr:rowOff>95252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0" y="190503"/>
          <a:ext cx="2703835" cy="43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147</xdr:row>
      <xdr:rowOff>108857</xdr:rowOff>
    </xdr:from>
    <xdr:to>
      <xdr:col>6</xdr:col>
      <xdr:colOff>804521</xdr:colOff>
      <xdr:row>167</xdr:row>
      <xdr:rowOff>83344</xdr:rowOff>
    </xdr:to>
    <xdr:pic>
      <xdr:nvPicPr>
        <xdr:cNvPr id="3" name="図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93" t="4339" r="30629"/>
        <a:stretch/>
      </xdr:blipFill>
      <xdr:spPr bwMode="auto">
        <a:xfrm>
          <a:off x="2394857" y="26112107"/>
          <a:ext cx="4083843" cy="351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299356</xdr:colOff>
      <xdr:row>58</xdr:row>
      <xdr:rowOff>136072</xdr:rowOff>
    </xdr:from>
    <xdr:to>
      <xdr:col>7</xdr:col>
      <xdr:colOff>954199</xdr:colOff>
      <xdr:row>78</xdr:row>
      <xdr:rowOff>110558</xdr:rowOff>
    </xdr:to>
    <xdr:pic>
      <xdr:nvPicPr>
        <xdr:cNvPr id="3" name="図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93" t="4339" r="30629"/>
        <a:stretch/>
      </xdr:blipFill>
      <xdr:spPr bwMode="auto">
        <a:xfrm>
          <a:off x="3687535" y="10463893"/>
          <a:ext cx="4083843" cy="351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yokomaku@starcs.co.jp" TargetMode="External"/><Relationship Id="rId1" Type="http://schemas.openxmlformats.org/officeDocument/2006/relationships/hyperlink" Target="http://www.starcs.c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F91"/>
  <sheetViews>
    <sheetView tabSelected="1" zoomScale="70" zoomScaleNormal="70" workbookViewId="0">
      <selection activeCell="K36" sqref="K36"/>
    </sheetView>
  </sheetViews>
  <sheetFormatPr defaultRowHeight="13.5" x14ac:dyDescent="0.15"/>
  <cols>
    <col min="3" max="3" width="9.5" bestFit="1" customWidth="1"/>
    <col min="5" max="5" width="10.5" bestFit="1" customWidth="1"/>
    <col min="7" max="8" width="9.625" customWidth="1"/>
    <col min="11" max="11" width="13.5" bestFit="1" customWidth="1"/>
    <col min="12" max="12" width="13.125" customWidth="1"/>
    <col min="13" max="13" width="13.875" bestFit="1" customWidth="1"/>
    <col min="14" max="14" width="13.5" bestFit="1" customWidth="1"/>
    <col min="15" max="16" width="13.875" bestFit="1" customWidth="1"/>
    <col min="27" max="27" width="13.5" bestFit="1" customWidth="1"/>
    <col min="28" max="28" width="14.625" bestFit="1" customWidth="1"/>
    <col min="29" max="29" width="16.75" bestFit="1" customWidth="1"/>
    <col min="30" max="30" width="13.5" bestFit="1" customWidth="1"/>
    <col min="31" max="31" width="15.625" bestFit="1" customWidth="1"/>
    <col min="32" max="32" width="16.75" bestFit="1" customWidth="1"/>
    <col min="35" max="35" width="15.625" bestFit="1" customWidth="1"/>
    <col min="36" max="36" width="13.5" bestFit="1" customWidth="1"/>
    <col min="37" max="37" width="16.75" bestFit="1" customWidth="1"/>
    <col min="38" max="38" width="14.625" bestFit="1" customWidth="1"/>
    <col min="39" max="39" width="13.5" bestFit="1" customWidth="1"/>
    <col min="40" max="40" width="16.75" bestFit="1" customWidth="1"/>
    <col min="44" max="44" width="13.5" bestFit="1" customWidth="1"/>
    <col min="45" max="45" width="12.375" bestFit="1" customWidth="1"/>
    <col min="46" max="46" width="15.625" bestFit="1" customWidth="1"/>
    <col min="47" max="48" width="12.375" bestFit="1" customWidth="1"/>
    <col min="49" max="49" width="15.625" bestFit="1" customWidth="1"/>
    <col min="53" max="53" width="15.625" bestFit="1" customWidth="1"/>
  </cols>
  <sheetData>
    <row r="2" spans="2:20" ht="14.25" x14ac:dyDescent="0.15">
      <c r="B2" s="130" t="s">
        <v>103</v>
      </c>
      <c r="J2" s="9"/>
      <c r="K2" s="9"/>
      <c r="L2" s="9"/>
      <c r="M2" s="129"/>
    </row>
    <row r="3" spans="2:20" x14ac:dyDescent="0.15">
      <c r="J3" s="9"/>
      <c r="K3" s="9"/>
      <c r="L3" s="9"/>
      <c r="M3" s="129"/>
    </row>
    <row r="4" spans="2:20" x14ac:dyDescent="0.15">
      <c r="B4" s="85" t="s">
        <v>0</v>
      </c>
      <c r="C4" s="85" t="s">
        <v>88</v>
      </c>
      <c r="D4" s="85" t="s">
        <v>89</v>
      </c>
      <c r="J4" s="9"/>
      <c r="K4" s="9"/>
      <c r="L4" s="9"/>
      <c r="M4" s="129"/>
    </row>
    <row r="5" spans="2:20" x14ac:dyDescent="0.15">
      <c r="B5" s="86">
        <v>1</v>
      </c>
      <c r="C5" s="228">
        <v>0</v>
      </c>
      <c r="D5" s="228">
        <v>0</v>
      </c>
      <c r="J5" s="9"/>
      <c r="K5" s="9"/>
      <c r="L5" s="9"/>
      <c r="M5" s="129"/>
      <c r="T5" t="s">
        <v>168</v>
      </c>
    </row>
    <row r="6" spans="2:20" x14ac:dyDescent="0.15">
      <c r="B6" s="87">
        <v>2</v>
      </c>
      <c r="C6" s="229">
        <v>0</v>
      </c>
      <c r="D6" s="229">
        <v>11.7</v>
      </c>
      <c r="J6" s="9"/>
      <c r="K6" s="9"/>
      <c r="L6" s="9"/>
      <c r="M6" s="129"/>
      <c r="T6" s="226" t="s">
        <v>169</v>
      </c>
    </row>
    <row r="7" spans="2:20" x14ac:dyDescent="0.15">
      <c r="B7" s="87">
        <v>3</v>
      </c>
      <c r="C7" s="229">
        <v>0</v>
      </c>
      <c r="D7" s="229">
        <v>13.1</v>
      </c>
      <c r="J7" s="9"/>
      <c r="K7" s="9"/>
      <c r="L7" s="9"/>
      <c r="M7" s="129"/>
    </row>
    <row r="8" spans="2:20" x14ac:dyDescent="0.15">
      <c r="B8" s="87">
        <v>4</v>
      </c>
      <c r="C8" s="229">
        <v>16.829000000000001</v>
      </c>
      <c r="D8" s="229">
        <v>0</v>
      </c>
      <c r="J8" s="9"/>
      <c r="K8" s="9"/>
      <c r="L8" s="9"/>
      <c r="M8" s="129"/>
      <c r="T8" s="227" t="s">
        <v>170</v>
      </c>
    </row>
    <row r="9" spans="2:20" x14ac:dyDescent="0.15">
      <c r="B9" s="87">
        <v>5</v>
      </c>
      <c r="C9" s="229">
        <v>16.829000000000001</v>
      </c>
      <c r="D9" s="229">
        <v>11.7</v>
      </c>
      <c r="J9" s="9"/>
      <c r="K9" s="9"/>
      <c r="L9" s="9"/>
      <c r="M9" s="129"/>
      <c r="T9" s="227" t="s">
        <v>172</v>
      </c>
    </row>
    <row r="10" spans="2:20" x14ac:dyDescent="0.15">
      <c r="B10" s="88">
        <v>6</v>
      </c>
      <c r="C10" s="230">
        <v>16.829000000000001</v>
      </c>
      <c r="D10" s="230">
        <v>13.1</v>
      </c>
      <c r="J10" s="9"/>
      <c r="K10" s="9"/>
      <c r="L10" s="9"/>
      <c r="M10" s="129"/>
      <c r="T10" s="227" t="s">
        <v>174</v>
      </c>
    </row>
    <row r="11" spans="2:20" x14ac:dyDescent="0.15">
      <c r="J11" s="9"/>
      <c r="K11" s="9"/>
      <c r="L11" s="9"/>
      <c r="M11" s="9"/>
      <c r="T11" s="227" t="s">
        <v>173</v>
      </c>
    </row>
    <row r="12" spans="2:20" x14ac:dyDescent="0.15">
      <c r="J12" s="9"/>
      <c r="K12" s="9"/>
      <c r="L12" s="9"/>
      <c r="M12" s="9"/>
      <c r="T12" s="226" t="s">
        <v>171</v>
      </c>
    </row>
    <row r="13" spans="2:20" ht="15.75" x14ac:dyDescent="0.15">
      <c r="B13" s="90"/>
      <c r="C13" s="85" t="s">
        <v>84</v>
      </c>
      <c r="D13" s="85" t="s">
        <v>6</v>
      </c>
      <c r="E13" s="91" t="s">
        <v>85</v>
      </c>
      <c r="F13" s="85" t="s">
        <v>86</v>
      </c>
      <c r="G13" s="85" t="s">
        <v>7</v>
      </c>
      <c r="H13" s="85" t="s">
        <v>8</v>
      </c>
      <c r="J13" s="2"/>
    </row>
    <row r="14" spans="2:20" x14ac:dyDescent="0.15">
      <c r="B14" s="92" t="s">
        <v>1</v>
      </c>
      <c r="C14" s="228">
        <f>D6-D5</f>
        <v>11.7</v>
      </c>
      <c r="D14" s="228">
        <v>90</v>
      </c>
      <c r="E14" s="228">
        <v>5.1219999999999999</v>
      </c>
      <c r="F14" s="228">
        <v>7.84</v>
      </c>
      <c r="G14" s="231">
        <f>COS(PI()*D14/180)</f>
        <v>6.1257422745431001E-17</v>
      </c>
      <c r="H14" s="231">
        <f>SIN(PI()*D14/180)</f>
        <v>1</v>
      </c>
      <c r="J14" s="2"/>
    </row>
    <row r="15" spans="2:20" x14ac:dyDescent="0.15">
      <c r="B15" s="94" t="s">
        <v>2</v>
      </c>
      <c r="C15" s="229">
        <f>D7-D6</f>
        <v>1.4000000000000004</v>
      </c>
      <c r="D15" s="229">
        <v>90</v>
      </c>
      <c r="E15" s="229">
        <v>5.1219999999999999</v>
      </c>
      <c r="F15" s="229">
        <v>7.84</v>
      </c>
      <c r="G15" s="232">
        <f t="shared" ref="G15:G18" si="0">COS(PI()*D15/180)</f>
        <v>6.1257422745431001E-17</v>
      </c>
      <c r="H15" s="232">
        <f t="shared" ref="H15:H18" si="1">SIN(PI()*D15/180)</f>
        <v>1</v>
      </c>
    </row>
    <row r="16" spans="2:20" x14ac:dyDescent="0.15">
      <c r="B16" s="94" t="s">
        <v>3</v>
      </c>
      <c r="C16" s="229">
        <f>D9-D8</f>
        <v>11.7</v>
      </c>
      <c r="D16" s="229">
        <v>90</v>
      </c>
      <c r="E16" s="229">
        <v>5.1219999999999999</v>
      </c>
      <c r="F16" s="229">
        <v>7.84</v>
      </c>
      <c r="G16" s="232">
        <f t="shared" si="0"/>
        <v>6.1257422745431001E-17</v>
      </c>
      <c r="H16" s="232">
        <f t="shared" si="1"/>
        <v>1</v>
      </c>
    </row>
    <row r="17" spans="2:24" x14ac:dyDescent="0.15">
      <c r="B17" s="94" t="s">
        <v>4</v>
      </c>
      <c r="C17" s="229">
        <f>D10-D9</f>
        <v>1.4000000000000004</v>
      </c>
      <c r="D17" s="229">
        <v>90</v>
      </c>
      <c r="E17" s="229">
        <v>5.1219999999999999</v>
      </c>
      <c r="F17" s="229">
        <v>7.84</v>
      </c>
      <c r="G17" s="232">
        <f t="shared" si="0"/>
        <v>6.1257422745431001E-17</v>
      </c>
      <c r="H17" s="232">
        <f t="shared" si="1"/>
        <v>1</v>
      </c>
    </row>
    <row r="18" spans="2:24" x14ac:dyDescent="0.15">
      <c r="B18" s="96" t="s">
        <v>5</v>
      </c>
      <c r="C18" s="230">
        <f>C9-C6</f>
        <v>16.829000000000001</v>
      </c>
      <c r="D18" s="230">
        <v>0</v>
      </c>
      <c r="E18" s="230">
        <v>1.0669999999999999</v>
      </c>
      <c r="F18" s="230">
        <v>3.2</v>
      </c>
      <c r="G18" s="233">
        <f t="shared" si="0"/>
        <v>1</v>
      </c>
      <c r="H18" s="233">
        <f t="shared" si="1"/>
        <v>0</v>
      </c>
    </row>
    <row r="20" spans="2:24" ht="15.75" x14ac:dyDescent="0.15">
      <c r="B20" t="s">
        <v>12</v>
      </c>
      <c r="C20">
        <f>G20*1000</f>
        <v>21000000</v>
      </c>
      <c r="D20" s="107" t="s">
        <v>87</v>
      </c>
      <c r="G20" s="234">
        <v>21000</v>
      </c>
      <c r="H20" t="s">
        <v>63</v>
      </c>
    </row>
    <row r="21" spans="2:24" x14ac:dyDescent="0.15">
      <c r="D21" s="107"/>
    </row>
    <row r="24" spans="2:24" x14ac:dyDescent="0.15">
      <c r="B24" t="s">
        <v>109</v>
      </c>
      <c r="K24" s="2" t="s">
        <v>133</v>
      </c>
      <c r="L24" s="2" t="s">
        <v>134</v>
      </c>
      <c r="M24" s="2" t="s">
        <v>135</v>
      </c>
      <c r="N24" s="2" t="s">
        <v>136</v>
      </c>
      <c r="O24" s="2" t="s">
        <v>137</v>
      </c>
      <c r="P24" s="2" t="s">
        <v>138</v>
      </c>
    </row>
    <row r="26" spans="2:24" x14ac:dyDescent="0.15">
      <c r="C26" s="23" t="s">
        <v>9</v>
      </c>
      <c r="D26" s="24" t="s">
        <v>11</v>
      </c>
      <c r="E26" s="25">
        <v>0</v>
      </c>
      <c r="F26" s="25">
        <v>0</v>
      </c>
      <c r="G26" s="25">
        <v>0</v>
      </c>
      <c r="H26" s="26">
        <v>0</v>
      </c>
      <c r="I26" s="178" t="s">
        <v>139</v>
      </c>
      <c r="K26" s="23" t="s">
        <v>13</v>
      </c>
      <c r="L26" s="206">
        <v>0</v>
      </c>
      <c r="M26" s="206">
        <v>0</v>
      </c>
      <c r="N26" s="207" t="s">
        <v>14</v>
      </c>
      <c r="O26" s="206">
        <v>0</v>
      </c>
      <c r="P26" s="208">
        <v>0</v>
      </c>
      <c r="S26" s="23" t="s">
        <v>9</v>
      </c>
      <c r="T26" s="25" t="s">
        <v>10</v>
      </c>
      <c r="U26" s="25">
        <v>0</v>
      </c>
      <c r="V26" s="25">
        <v>0</v>
      </c>
      <c r="W26" s="25">
        <v>0</v>
      </c>
      <c r="X26" s="26">
        <v>0</v>
      </c>
    </row>
    <row r="27" spans="2:24" ht="15.75" x14ac:dyDescent="0.15">
      <c r="C27" s="27" t="s">
        <v>10</v>
      </c>
      <c r="D27" s="28" t="s">
        <v>9</v>
      </c>
      <c r="E27" s="28">
        <v>0</v>
      </c>
      <c r="F27" s="28">
        <v>0</v>
      </c>
      <c r="G27" s="28">
        <v>0</v>
      </c>
      <c r="H27" s="29">
        <v>0</v>
      </c>
      <c r="I27" s="178" t="s">
        <v>140</v>
      </c>
      <c r="K27" s="27">
        <v>0</v>
      </c>
      <c r="L27" s="209" t="s">
        <v>15</v>
      </c>
      <c r="M27" s="210" t="s">
        <v>19</v>
      </c>
      <c r="N27" s="209">
        <v>0</v>
      </c>
      <c r="O27" s="211" t="s">
        <v>17</v>
      </c>
      <c r="P27" s="212" t="s">
        <v>146</v>
      </c>
      <c r="S27" s="36" t="s">
        <v>11</v>
      </c>
      <c r="T27" s="28" t="s">
        <v>9</v>
      </c>
      <c r="U27" s="28">
        <v>0</v>
      </c>
      <c r="V27" s="28">
        <v>0</v>
      </c>
      <c r="W27" s="28">
        <v>0</v>
      </c>
      <c r="X27" s="29">
        <v>0</v>
      </c>
    </row>
    <row r="28" spans="2:24" ht="15.75" x14ac:dyDescent="0.15">
      <c r="B28" s="237" t="s">
        <v>91</v>
      </c>
      <c r="C28" s="27">
        <v>0</v>
      </c>
      <c r="D28" s="28">
        <v>0</v>
      </c>
      <c r="E28" s="28">
        <v>1</v>
      </c>
      <c r="F28" s="28">
        <v>0</v>
      </c>
      <c r="G28" s="28">
        <v>0</v>
      </c>
      <c r="H28" s="29">
        <v>0</v>
      </c>
      <c r="I28" s="179" t="s">
        <v>141</v>
      </c>
      <c r="J28" s="238" t="s">
        <v>92</v>
      </c>
      <c r="K28" s="27">
        <v>0</v>
      </c>
      <c r="L28" s="210" t="s">
        <v>145</v>
      </c>
      <c r="M28" s="34" t="s">
        <v>18</v>
      </c>
      <c r="N28" s="209">
        <v>0</v>
      </c>
      <c r="O28" s="213" t="s">
        <v>16</v>
      </c>
      <c r="P28" s="35" t="s">
        <v>20</v>
      </c>
      <c r="R28" s="238" t="s">
        <v>98</v>
      </c>
      <c r="S28" s="27">
        <v>0</v>
      </c>
      <c r="T28" s="28">
        <v>0</v>
      </c>
      <c r="U28" s="28">
        <v>1</v>
      </c>
      <c r="V28" s="28">
        <v>0</v>
      </c>
      <c r="W28" s="28">
        <v>0</v>
      </c>
      <c r="X28" s="29">
        <v>0</v>
      </c>
    </row>
    <row r="29" spans="2:24" x14ac:dyDescent="0.15">
      <c r="B29" s="238"/>
      <c r="C29" s="27">
        <v>0</v>
      </c>
      <c r="D29" s="28">
        <v>0</v>
      </c>
      <c r="E29" s="28">
        <v>0</v>
      </c>
      <c r="F29" s="28" t="s">
        <v>9</v>
      </c>
      <c r="G29" s="30" t="s">
        <v>11</v>
      </c>
      <c r="H29" s="29">
        <v>0</v>
      </c>
      <c r="I29" s="179" t="s">
        <v>142</v>
      </c>
      <c r="J29" s="238"/>
      <c r="K29" s="36" t="s">
        <v>14</v>
      </c>
      <c r="L29" s="209">
        <v>0</v>
      </c>
      <c r="M29" s="209">
        <v>0</v>
      </c>
      <c r="N29" s="209" t="s">
        <v>13</v>
      </c>
      <c r="O29" s="209">
        <v>0</v>
      </c>
      <c r="P29" s="214">
        <v>0</v>
      </c>
      <c r="R29" s="238"/>
      <c r="S29" s="27">
        <v>0</v>
      </c>
      <c r="T29" s="28">
        <v>0</v>
      </c>
      <c r="U29" s="28">
        <v>0</v>
      </c>
      <c r="V29" s="28" t="s">
        <v>9</v>
      </c>
      <c r="W29" s="28" t="s">
        <v>10</v>
      </c>
      <c r="X29" s="29">
        <v>0</v>
      </c>
    </row>
    <row r="30" spans="2:24" ht="15.75" x14ac:dyDescent="0.15">
      <c r="C30" s="27">
        <v>0</v>
      </c>
      <c r="D30" s="28">
        <v>0</v>
      </c>
      <c r="E30" s="28">
        <v>0</v>
      </c>
      <c r="F30" s="28" t="s">
        <v>10</v>
      </c>
      <c r="G30" s="28" t="s">
        <v>9</v>
      </c>
      <c r="H30" s="29">
        <v>0</v>
      </c>
      <c r="I30" s="178" t="s">
        <v>143</v>
      </c>
      <c r="K30" s="27">
        <v>0</v>
      </c>
      <c r="L30" s="211" t="s">
        <v>17</v>
      </c>
      <c r="M30" s="213" t="s">
        <v>21</v>
      </c>
      <c r="N30" s="209">
        <v>0</v>
      </c>
      <c r="O30" s="209" t="s">
        <v>15</v>
      </c>
      <c r="P30" s="215" t="s">
        <v>147</v>
      </c>
      <c r="S30" s="27">
        <v>0</v>
      </c>
      <c r="T30" s="28">
        <v>0</v>
      </c>
      <c r="U30" s="28">
        <v>0</v>
      </c>
      <c r="V30" s="30" t="s">
        <v>11</v>
      </c>
      <c r="W30" s="28" t="s">
        <v>9</v>
      </c>
      <c r="X30" s="29">
        <v>0</v>
      </c>
    </row>
    <row r="31" spans="2:24" ht="15.75" x14ac:dyDescent="0.15">
      <c r="C31" s="31">
        <v>0</v>
      </c>
      <c r="D31" s="32">
        <v>0</v>
      </c>
      <c r="E31" s="32">
        <v>0</v>
      </c>
      <c r="F31" s="32">
        <v>0</v>
      </c>
      <c r="G31" s="32">
        <v>0</v>
      </c>
      <c r="H31" s="33">
        <v>1</v>
      </c>
      <c r="I31" s="178" t="s">
        <v>144</v>
      </c>
      <c r="K31" s="31">
        <v>0</v>
      </c>
      <c r="L31" s="216" t="s">
        <v>19</v>
      </c>
      <c r="M31" s="37" t="s">
        <v>20</v>
      </c>
      <c r="N31" s="217">
        <v>0</v>
      </c>
      <c r="O31" s="218" t="s">
        <v>16</v>
      </c>
      <c r="P31" s="38" t="s">
        <v>18</v>
      </c>
      <c r="S31" s="31">
        <v>0</v>
      </c>
      <c r="T31" s="32">
        <v>0</v>
      </c>
      <c r="U31" s="32">
        <v>0</v>
      </c>
      <c r="V31" s="32">
        <v>0</v>
      </c>
      <c r="W31" s="32">
        <v>0</v>
      </c>
      <c r="X31" s="33">
        <v>1</v>
      </c>
    </row>
    <row r="32" spans="2:24" x14ac:dyDescent="0.15">
      <c r="L32" s="180"/>
      <c r="M32" s="180"/>
      <c r="N32" s="180"/>
      <c r="O32" s="180"/>
      <c r="P32" s="180"/>
    </row>
    <row r="33" spans="2:58" x14ac:dyDescent="0.15">
      <c r="L33" s="180"/>
      <c r="M33" s="180"/>
      <c r="N33" s="180"/>
      <c r="O33" s="180"/>
      <c r="P33" s="180"/>
      <c r="AH33" s="239" t="s">
        <v>100</v>
      </c>
      <c r="AI33" s="241" t="s">
        <v>166</v>
      </c>
      <c r="AJ33" s="241"/>
      <c r="AK33" s="241"/>
    </row>
    <row r="34" spans="2:58" x14ac:dyDescent="0.15">
      <c r="B34" t="s">
        <v>110</v>
      </c>
      <c r="K34" s="242" t="s">
        <v>165</v>
      </c>
      <c r="L34" s="242"/>
      <c r="M34" s="242"/>
      <c r="N34" s="180"/>
      <c r="O34" s="180"/>
      <c r="P34" s="180"/>
      <c r="AH34" s="240"/>
      <c r="AI34" s="241"/>
      <c r="AJ34" s="241"/>
      <c r="AK34" s="241"/>
    </row>
    <row r="35" spans="2:58" x14ac:dyDescent="0.15">
      <c r="K35" s="243"/>
      <c r="L35" s="243"/>
      <c r="M35" s="243"/>
      <c r="N35" s="180"/>
      <c r="O35" s="180"/>
      <c r="P35" s="180"/>
      <c r="Q35" s="180"/>
    </row>
    <row r="36" spans="2:58" x14ac:dyDescent="0.15">
      <c r="B36" s="1" t="s">
        <v>104</v>
      </c>
      <c r="C36" s="98">
        <f>G14</f>
        <v>6.1257422745431001E-17</v>
      </c>
      <c r="D36" s="99">
        <f>-H14</f>
        <v>-1</v>
      </c>
      <c r="E36" s="99">
        <v>0</v>
      </c>
      <c r="F36" s="99">
        <v>0</v>
      </c>
      <c r="G36" s="99">
        <v>0</v>
      </c>
      <c r="H36" s="100">
        <v>0</v>
      </c>
      <c r="J36" s="1" t="s">
        <v>104</v>
      </c>
      <c r="K36" s="11">
        <f>$C$20*F14/C14</f>
        <v>14071794.871794872</v>
      </c>
      <c r="L36" s="219">
        <v>0</v>
      </c>
      <c r="M36" s="219">
        <v>0</v>
      </c>
      <c r="N36" s="219">
        <f>-$C$20*F14/C14</f>
        <v>-14071794.871794872</v>
      </c>
      <c r="O36" s="219">
        <v>0</v>
      </c>
      <c r="P36" s="220">
        <v>0</v>
      </c>
      <c r="R36" s="1" t="s">
        <v>104</v>
      </c>
      <c r="S36" s="98">
        <f>G14</f>
        <v>6.1257422745431001E-17</v>
      </c>
      <c r="T36" s="99">
        <f>H14</f>
        <v>1</v>
      </c>
      <c r="U36" s="99">
        <v>0</v>
      </c>
      <c r="V36" s="99">
        <v>0</v>
      </c>
      <c r="W36" s="99">
        <v>0</v>
      </c>
      <c r="X36" s="100">
        <v>0</v>
      </c>
      <c r="Z36" s="1" t="s">
        <v>104</v>
      </c>
      <c r="AA36" s="65">
        <f t="array" ref="AA36:AF41">MMULT(C36:H41,K36:P41)</f>
        <v>8.6200188724852655E-10</v>
      </c>
      <c r="AB36" s="66">
        <v>-805902.54949229315</v>
      </c>
      <c r="AC36" s="66">
        <v>4714529.914529915</v>
      </c>
      <c r="AD36" s="66">
        <v>-8.6200188724852655E-10</v>
      </c>
      <c r="AE36" s="66">
        <v>805902.54949229315</v>
      </c>
      <c r="AF36" s="67">
        <v>4714529.914529915</v>
      </c>
      <c r="AH36" s="1" t="s">
        <v>104</v>
      </c>
      <c r="AI36" s="65">
        <f t="array" ref="AI36:AN41">MMULT(AA36:AF41,S36:X41)</f>
        <v>805902.54949229315</v>
      </c>
      <c r="AJ36" s="66">
        <v>8.1263437408265656E-10</v>
      </c>
      <c r="AK36" s="66">
        <v>4714529.914529915</v>
      </c>
      <c r="AL36" s="66">
        <v>-805902.54949229315</v>
      </c>
      <c r="AM36" s="66">
        <v>-8.1263437408265656E-10</v>
      </c>
      <c r="AN36" s="67">
        <v>4714529.914529915</v>
      </c>
      <c r="AR36" s="5"/>
      <c r="AS36" s="5"/>
      <c r="AT36" s="5"/>
      <c r="AU36" s="5"/>
      <c r="AV36" s="5"/>
      <c r="AW36" s="5"/>
      <c r="AY36" s="5"/>
      <c r="AZ36" s="5"/>
      <c r="BA36" s="5"/>
      <c r="BB36" s="5"/>
      <c r="BC36" s="5"/>
      <c r="BD36" s="5"/>
      <c r="BE36" s="5"/>
      <c r="BF36" s="5"/>
    </row>
    <row r="37" spans="2:58" x14ac:dyDescent="0.15">
      <c r="C37" s="101">
        <f>H14</f>
        <v>1</v>
      </c>
      <c r="D37" s="102">
        <f>G14</f>
        <v>6.1257422745431001E-17</v>
      </c>
      <c r="E37" s="102">
        <v>0</v>
      </c>
      <c r="F37" s="102">
        <v>0</v>
      </c>
      <c r="G37" s="102">
        <v>0</v>
      </c>
      <c r="H37" s="103">
        <v>0</v>
      </c>
      <c r="K37" s="12">
        <v>0</v>
      </c>
      <c r="L37" s="221">
        <f>12*$C$20*E14/(C14^3)</f>
        <v>805902.54949229315</v>
      </c>
      <c r="M37" s="221">
        <f>-6*$C$20*E14/(C14^2)</f>
        <v>-4714529.914529915</v>
      </c>
      <c r="N37" s="221">
        <v>0</v>
      </c>
      <c r="O37" s="221">
        <f>-12*$C$20*E14/(C14^3)</f>
        <v>-805902.54949229315</v>
      </c>
      <c r="P37" s="222">
        <f>-6*$C$20*E14/(C14^2)</f>
        <v>-4714529.914529915</v>
      </c>
      <c r="S37" s="101">
        <f>-H14</f>
        <v>-1</v>
      </c>
      <c r="T37" s="102">
        <f>G14</f>
        <v>6.1257422745431001E-17</v>
      </c>
      <c r="U37" s="102">
        <v>0</v>
      </c>
      <c r="V37" s="102">
        <v>0</v>
      </c>
      <c r="W37" s="102">
        <v>0</v>
      </c>
      <c r="X37" s="103">
        <v>0</v>
      </c>
      <c r="AA37" s="68">
        <v>14071794.871794872</v>
      </c>
      <c r="AB37" s="69">
        <v>4.9367513165870029E-11</v>
      </c>
      <c r="AC37" s="69">
        <v>-2.887999520203397E-10</v>
      </c>
      <c r="AD37" s="69">
        <v>-14071794.871794872</v>
      </c>
      <c r="AE37" s="69">
        <v>-4.9367513165870029E-11</v>
      </c>
      <c r="AF37" s="70">
        <v>-2.887999520203397E-10</v>
      </c>
      <c r="AI37" s="68">
        <v>8.1263437408265656E-10</v>
      </c>
      <c r="AJ37" s="69">
        <v>14071794.871794872</v>
      </c>
      <c r="AK37" s="69">
        <v>-2.887999520203397E-10</v>
      </c>
      <c r="AL37" s="69">
        <v>-8.1263437408265656E-10</v>
      </c>
      <c r="AM37" s="69">
        <v>-14071794.871794872</v>
      </c>
      <c r="AN37" s="70">
        <v>-2.887999520203397E-10</v>
      </c>
      <c r="AR37" s="5"/>
      <c r="AS37" s="5"/>
      <c r="AT37" s="5"/>
      <c r="AU37" s="5"/>
      <c r="AV37" s="5"/>
      <c r="AW37" s="5"/>
      <c r="AY37" s="5"/>
      <c r="AZ37" s="5"/>
      <c r="BA37" s="5"/>
      <c r="BB37" s="5"/>
      <c r="BC37" s="5"/>
      <c r="BD37" s="5"/>
      <c r="BE37" s="5"/>
      <c r="BF37" s="5"/>
    </row>
    <row r="38" spans="2:58" ht="13.5" customHeight="1" x14ac:dyDescent="0.15">
      <c r="B38" s="237" t="s">
        <v>91</v>
      </c>
      <c r="C38" s="101">
        <v>0</v>
      </c>
      <c r="D38" s="102">
        <v>0</v>
      </c>
      <c r="E38" s="102">
        <v>1</v>
      </c>
      <c r="F38" s="102">
        <v>0</v>
      </c>
      <c r="G38" s="102">
        <v>0</v>
      </c>
      <c r="H38" s="103">
        <v>0</v>
      </c>
      <c r="J38" s="237" t="s">
        <v>93</v>
      </c>
      <c r="K38" s="12">
        <v>0</v>
      </c>
      <c r="L38" s="221">
        <f>-6*$C$20*E14/(C14^2)</f>
        <v>-4714529.914529915</v>
      </c>
      <c r="M38" s="221">
        <f>4*$C$20*E14/C14</f>
        <v>36773333.333333336</v>
      </c>
      <c r="N38" s="221">
        <v>0</v>
      </c>
      <c r="O38" s="221">
        <f>6*$C$20*E14/(C14^2)</f>
        <v>4714529.914529915</v>
      </c>
      <c r="P38" s="222">
        <f>2*$C$20*E14/C14</f>
        <v>18386666.666666668</v>
      </c>
      <c r="R38" s="238" t="s">
        <v>98</v>
      </c>
      <c r="S38" s="101">
        <v>0</v>
      </c>
      <c r="T38" s="102">
        <v>0</v>
      </c>
      <c r="U38" s="102">
        <v>1</v>
      </c>
      <c r="V38" s="102">
        <v>0</v>
      </c>
      <c r="W38" s="102">
        <v>0</v>
      </c>
      <c r="X38" s="103">
        <v>0</v>
      </c>
      <c r="Z38" s="237" t="s">
        <v>99</v>
      </c>
      <c r="AA38" s="68">
        <v>0</v>
      </c>
      <c r="AB38" s="69">
        <v>-4714529.914529915</v>
      </c>
      <c r="AC38" s="69">
        <v>36773333.333333336</v>
      </c>
      <c r="AD38" s="69">
        <v>0</v>
      </c>
      <c r="AE38" s="69">
        <v>4714529.914529915</v>
      </c>
      <c r="AF38" s="70">
        <v>18386666.666666668</v>
      </c>
      <c r="AH38" s="239" t="s">
        <v>100</v>
      </c>
      <c r="AI38" s="68">
        <v>4714529.914529915</v>
      </c>
      <c r="AJ38" s="69">
        <v>-2.887999520203397E-10</v>
      </c>
      <c r="AK38" s="69">
        <v>36773333.333333336</v>
      </c>
      <c r="AL38" s="69">
        <v>-4714529.914529915</v>
      </c>
      <c r="AM38" s="69">
        <v>2.887999520203397E-10</v>
      </c>
      <c r="AN38" s="70">
        <v>18386666.666666668</v>
      </c>
      <c r="AR38" s="5"/>
      <c r="AS38" s="5"/>
      <c r="AT38" s="5"/>
      <c r="AU38" s="5"/>
      <c r="AV38" s="5"/>
      <c r="AW38" s="5"/>
      <c r="AY38" s="5"/>
      <c r="AZ38" s="5"/>
      <c r="BA38" s="5"/>
      <c r="BB38" s="5"/>
      <c r="BC38" s="5"/>
      <c r="BD38" s="5"/>
      <c r="BE38" s="5"/>
      <c r="BF38" s="5"/>
    </row>
    <row r="39" spans="2:58" x14ac:dyDescent="0.15">
      <c r="B39" s="238"/>
      <c r="C39" s="101">
        <v>0</v>
      </c>
      <c r="D39" s="102">
        <v>0</v>
      </c>
      <c r="E39" s="102">
        <v>0</v>
      </c>
      <c r="F39" s="102">
        <f>G14</f>
        <v>6.1257422745431001E-17</v>
      </c>
      <c r="G39" s="102">
        <f>-H14</f>
        <v>-1</v>
      </c>
      <c r="H39" s="103">
        <v>0</v>
      </c>
      <c r="J39" s="238"/>
      <c r="K39" s="12">
        <f>-$C$20*F14/C14</f>
        <v>-14071794.871794872</v>
      </c>
      <c r="L39" s="221">
        <v>0</v>
      </c>
      <c r="M39" s="221">
        <v>0</v>
      </c>
      <c r="N39" s="221">
        <f>$C$20*F14/C14</f>
        <v>14071794.871794872</v>
      </c>
      <c r="O39" s="221">
        <v>0</v>
      </c>
      <c r="P39" s="222">
        <v>0</v>
      </c>
      <c r="R39" s="238"/>
      <c r="S39" s="101">
        <v>0</v>
      </c>
      <c r="T39" s="102">
        <v>0</v>
      </c>
      <c r="U39" s="102">
        <v>0</v>
      </c>
      <c r="V39" s="102">
        <f>G14</f>
        <v>6.1257422745431001E-17</v>
      </c>
      <c r="W39" s="102">
        <f>H14</f>
        <v>1</v>
      </c>
      <c r="X39" s="103">
        <v>0</v>
      </c>
      <c r="Z39" s="238"/>
      <c r="AA39" s="68">
        <v>-8.6200188724852655E-10</v>
      </c>
      <c r="AB39" s="69">
        <v>805902.54949229315</v>
      </c>
      <c r="AC39" s="69">
        <v>-4714529.914529915</v>
      </c>
      <c r="AD39" s="69">
        <v>8.6200188724852655E-10</v>
      </c>
      <c r="AE39" s="69">
        <v>-805902.54949229315</v>
      </c>
      <c r="AF39" s="70">
        <v>-4714529.914529915</v>
      </c>
      <c r="AH39" s="240"/>
      <c r="AI39" s="68">
        <v>-805902.54949229315</v>
      </c>
      <c r="AJ39" s="69">
        <v>-8.1263437408265656E-10</v>
      </c>
      <c r="AK39" s="69">
        <v>-4714529.914529915</v>
      </c>
      <c r="AL39" s="69">
        <v>805902.54949229315</v>
      </c>
      <c r="AM39" s="69">
        <v>8.1263437408265656E-10</v>
      </c>
      <c r="AN39" s="70">
        <v>-4714529.914529915</v>
      </c>
      <c r="AR39" s="5"/>
      <c r="AS39" s="5"/>
      <c r="AT39" s="5"/>
      <c r="AU39" s="5"/>
      <c r="AV39" s="5"/>
      <c r="AW39" s="5"/>
      <c r="AY39" s="5"/>
      <c r="AZ39" s="5"/>
      <c r="BA39" s="5"/>
      <c r="BB39" s="5"/>
      <c r="BC39" s="5"/>
      <c r="BD39" s="5"/>
      <c r="BE39" s="5"/>
      <c r="BF39" s="5"/>
    </row>
    <row r="40" spans="2:58" x14ac:dyDescent="0.15">
      <c r="C40" s="101">
        <v>0</v>
      </c>
      <c r="D40" s="102">
        <v>0</v>
      </c>
      <c r="E40" s="102">
        <v>0</v>
      </c>
      <c r="F40" s="102">
        <f>H14</f>
        <v>1</v>
      </c>
      <c r="G40" s="102">
        <f>G14</f>
        <v>6.1257422745431001E-17</v>
      </c>
      <c r="H40" s="103">
        <v>0</v>
      </c>
      <c r="K40" s="12">
        <v>0</v>
      </c>
      <c r="L40" s="221">
        <f>-12*$C$20*E14/(C14^3)</f>
        <v>-805902.54949229315</v>
      </c>
      <c r="M40" s="221">
        <f>6*$C$20*E14/(C14^2)</f>
        <v>4714529.914529915</v>
      </c>
      <c r="N40" s="221">
        <v>0</v>
      </c>
      <c r="O40" s="221">
        <f>12*$C$20*E14/(C14^3)</f>
        <v>805902.54949229315</v>
      </c>
      <c r="P40" s="222">
        <f>6*$C$20*E14/(C14^2)</f>
        <v>4714529.914529915</v>
      </c>
      <c r="S40" s="101">
        <v>0</v>
      </c>
      <c r="T40" s="102">
        <v>0</v>
      </c>
      <c r="U40" s="102">
        <v>0</v>
      </c>
      <c r="V40" s="102">
        <f>-H14</f>
        <v>-1</v>
      </c>
      <c r="W40" s="102">
        <f>G14</f>
        <v>6.1257422745431001E-17</v>
      </c>
      <c r="X40" s="103">
        <v>0</v>
      </c>
      <c r="AA40" s="68">
        <v>-14071794.871794872</v>
      </c>
      <c r="AB40" s="69">
        <v>-4.9367513165870029E-11</v>
      </c>
      <c r="AC40" s="69">
        <v>2.887999520203397E-10</v>
      </c>
      <c r="AD40" s="69">
        <v>14071794.871794872</v>
      </c>
      <c r="AE40" s="69">
        <v>4.9367513165870029E-11</v>
      </c>
      <c r="AF40" s="70">
        <v>2.887999520203397E-10</v>
      </c>
      <c r="AI40" s="68">
        <v>-8.1263437408265656E-10</v>
      </c>
      <c r="AJ40" s="69">
        <v>-14071794.871794872</v>
      </c>
      <c r="AK40" s="69">
        <v>2.887999520203397E-10</v>
      </c>
      <c r="AL40" s="69">
        <v>8.1263437408265656E-10</v>
      </c>
      <c r="AM40" s="69">
        <v>14071794.871794872</v>
      </c>
      <c r="AN40" s="70">
        <v>2.887999520203397E-10</v>
      </c>
      <c r="AR40" s="5"/>
      <c r="AS40" s="5"/>
      <c r="AT40" s="5"/>
      <c r="AU40" s="5"/>
      <c r="AV40" s="5"/>
      <c r="AW40" s="5"/>
      <c r="AY40" s="5"/>
      <c r="AZ40" s="5"/>
      <c r="BA40" s="5"/>
      <c r="BB40" s="5"/>
      <c r="BC40" s="5"/>
      <c r="BD40" s="5"/>
      <c r="BE40" s="5"/>
      <c r="BF40" s="5"/>
    </row>
    <row r="41" spans="2:58" x14ac:dyDescent="0.15">
      <c r="C41" s="104">
        <v>0</v>
      </c>
      <c r="D41" s="105">
        <v>0</v>
      </c>
      <c r="E41" s="105">
        <v>0</v>
      </c>
      <c r="F41" s="105">
        <v>0</v>
      </c>
      <c r="G41" s="105">
        <v>0</v>
      </c>
      <c r="H41" s="106">
        <v>1</v>
      </c>
      <c r="K41" s="13">
        <v>0</v>
      </c>
      <c r="L41" s="223">
        <f>-6*$C$20*E14/(C14^2)</f>
        <v>-4714529.914529915</v>
      </c>
      <c r="M41" s="223">
        <f>2*$C$20*E14/C14</f>
        <v>18386666.666666668</v>
      </c>
      <c r="N41" s="223">
        <v>0</v>
      </c>
      <c r="O41" s="223">
        <f>6*$C$20*E14/(C14^2)</f>
        <v>4714529.914529915</v>
      </c>
      <c r="P41" s="224">
        <f>4*$C$20*E14/C14</f>
        <v>36773333.333333336</v>
      </c>
      <c r="S41" s="104">
        <v>0</v>
      </c>
      <c r="T41" s="105">
        <v>0</v>
      </c>
      <c r="U41" s="105">
        <v>0</v>
      </c>
      <c r="V41" s="105">
        <v>0</v>
      </c>
      <c r="W41" s="105">
        <v>0</v>
      </c>
      <c r="X41" s="106">
        <v>1</v>
      </c>
      <c r="AA41" s="71">
        <v>0</v>
      </c>
      <c r="AB41" s="72">
        <v>-4714529.914529915</v>
      </c>
      <c r="AC41" s="72">
        <v>18386666.666666668</v>
      </c>
      <c r="AD41" s="72">
        <v>0</v>
      </c>
      <c r="AE41" s="72">
        <v>4714529.914529915</v>
      </c>
      <c r="AF41" s="73">
        <v>36773333.333333336</v>
      </c>
      <c r="AI41" s="71">
        <v>4714529.914529915</v>
      </c>
      <c r="AJ41" s="72">
        <v>-2.887999520203397E-10</v>
      </c>
      <c r="AK41" s="72">
        <v>18386666.666666668</v>
      </c>
      <c r="AL41" s="72">
        <v>-4714529.914529915</v>
      </c>
      <c r="AM41" s="72">
        <v>2.887999520203397E-10</v>
      </c>
      <c r="AN41" s="73">
        <v>36773333.333333336</v>
      </c>
      <c r="AR41" s="5"/>
      <c r="AS41" s="5"/>
      <c r="AT41" s="5"/>
      <c r="AU41" s="5"/>
      <c r="AV41" s="5"/>
      <c r="AW41" s="5"/>
      <c r="AY41" s="5"/>
      <c r="AZ41" s="5"/>
      <c r="BA41" s="5"/>
      <c r="BB41" s="5"/>
      <c r="BC41" s="5"/>
      <c r="BD41" s="5"/>
      <c r="BE41" s="5"/>
      <c r="BF41" s="5"/>
    </row>
    <row r="42" spans="2:58" x14ac:dyDescent="0.15">
      <c r="C42" s="7"/>
      <c r="D42" s="7"/>
      <c r="E42" s="7"/>
      <c r="F42" s="7"/>
      <c r="G42" s="7"/>
      <c r="H42" s="7"/>
      <c r="K42" s="6"/>
      <c r="L42" s="40"/>
      <c r="M42" s="40"/>
      <c r="N42" s="40"/>
      <c r="O42" s="40"/>
      <c r="P42" s="40"/>
      <c r="S42" s="7"/>
      <c r="T42" s="7"/>
      <c r="U42" s="7"/>
      <c r="V42" s="7"/>
      <c r="W42" s="7"/>
      <c r="X42" s="7"/>
      <c r="AA42" s="5"/>
      <c r="AB42" s="5"/>
      <c r="AC42" s="5"/>
      <c r="AD42" s="5"/>
      <c r="AE42" s="5"/>
      <c r="AF42" s="5"/>
      <c r="AI42" s="5"/>
      <c r="AJ42" s="5"/>
      <c r="AK42" s="5"/>
      <c r="AL42" s="5"/>
      <c r="AM42" s="5"/>
      <c r="AN42" s="5"/>
      <c r="AR42" s="5"/>
      <c r="AS42" s="5"/>
      <c r="AT42" s="5"/>
      <c r="AU42" s="5"/>
      <c r="AV42" s="5"/>
      <c r="AW42" s="5"/>
    </row>
    <row r="43" spans="2:58" x14ac:dyDescent="0.15">
      <c r="B43" s="1" t="s">
        <v>105</v>
      </c>
      <c r="C43" s="98">
        <f>G15</f>
        <v>6.1257422745431001E-17</v>
      </c>
      <c r="D43" s="99">
        <f>-H15</f>
        <v>-1</v>
      </c>
      <c r="E43" s="99">
        <v>0</v>
      </c>
      <c r="F43" s="99">
        <v>0</v>
      </c>
      <c r="G43" s="99">
        <v>0</v>
      </c>
      <c r="H43" s="100">
        <v>0</v>
      </c>
      <c r="J43" s="1" t="s">
        <v>105</v>
      </c>
      <c r="K43" s="11">
        <f>$C$20*F15/C15</f>
        <v>117599999.99999997</v>
      </c>
      <c r="L43" s="219">
        <v>0</v>
      </c>
      <c r="M43" s="219">
        <v>0</v>
      </c>
      <c r="N43" s="219">
        <f>-$C$20*F15/C15</f>
        <v>-117599999.99999997</v>
      </c>
      <c r="O43" s="219">
        <v>0</v>
      </c>
      <c r="P43" s="220">
        <v>0</v>
      </c>
      <c r="R43" s="1" t="s">
        <v>105</v>
      </c>
      <c r="S43" s="98">
        <f>G15</f>
        <v>6.1257422745431001E-17</v>
      </c>
      <c r="T43" s="99">
        <f>H15</f>
        <v>1</v>
      </c>
      <c r="U43" s="99">
        <v>0</v>
      </c>
      <c r="V43" s="99">
        <v>0</v>
      </c>
      <c r="W43" s="99">
        <v>0</v>
      </c>
      <c r="X43" s="100">
        <v>0</v>
      </c>
      <c r="Z43" s="1" t="s">
        <v>105</v>
      </c>
      <c r="AA43" s="65">
        <f t="array" ref="AA43:AF48">MMULT(C43:H48,K43:P48)</f>
        <v>7.203872914862684E-9</v>
      </c>
      <c r="AB43" s="66">
        <v>-470387755.10204047</v>
      </c>
      <c r="AC43" s="66">
        <v>329271428.57142842</v>
      </c>
      <c r="AD43" s="66">
        <v>-7.203872914862684E-9</v>
      </c>
      <c r="AE43" s="66">
        <v>470387755.10204047</v>
      </c>
      <c r="AF43" s="67">
        <v>329271428.57142842</v>
      </c>
      <c r="AH43" s="1" t="s">
        <v>105</v>
      </c>
      <c r="AI43" s="65">
        <f t="array" ref="AI43:AN48">MMULT(AA43:AF48,S43:X48)</f>
        <v>470387755.10204047</v>
      </c>
      <c r="AJ43" s="66">
        <v>-2.1610868653697278E-8</v>
      </c>
      <c r="AK43" s="66">
        <v>329271428.57142842</v>
      </c>
      <c r="AL43" s="66">
        <v>-470387755.10204047</v>
      </c>
      <c r="AM43" s="66">
        <v>2.1610868653697278E-8</v>
      </c>
      <c r="AN43" s="67">
        <v>329271428.57142842</v>
      </c>
    </row>
    <row r="44" spans="2:58" x14ac:dyDescent="0.15">
      <c r="C44" s="101">
        <f>H15</f>
        <v>1</v>
      </c>
      <c r="D44" s="102">
        <f>G15</f>
        <v>6.1257422745431001E-17</v>
      </c>
      <c r="E44" s="102">
        <v>0</v>
      </c>
      <c r="F44" s="102">
        <v>0</v>
      </c>
      <c r="G44" s="102">
        <v>0</v>
      </c>
      <c r="H44" s="103">
        <v>0</v>
      </c>
      <c r="K44" s="12">
        <v>0</v>
      </c>
      <c r="L44" s="221">
        <f>12*$C$20*E15/(C15^3)</f>
        <v>470387755.10204047</v>
      </c>
      <c r="M44" s="221">
        <f>-6*$C$20*E15/(C15^2)</f>
        <v>-329271428.57142842</v>
      </c>
      <c r="N44" s="221">
        <v>0</v>
      </c>
      <c r="O44" s="221">
        <f>-12*$C$20*E15/(C15^3)</f>
        <v>-470387755.10204047</v>
      </c>
      <c r="P44" s="222">
        <f>-6*$C$20*E15/(C15^2)</f>
        <v>-329271428.57142842</v>
      </c>
      <c r="S44" s="101">
        <f>-H15</f>
        <v>-1</v>
      </c>
      <c r="T44" s="102">
        <f>G15</f>
        <v>6.1257422745431001E-17</v>
      </c>
      <c r="U44" s="102">
        <v>0</v>
      </c>
      <c r="V44" s="102">
        <v>0</v>
      </c>
      <c r="W44" s="102">
        <v>0</v>
      </c>
      <c r="X44" s="103">
        <v>0</v>
      </c>
      <c r="AA44" s="68">
        <v>117599999.99999997</v>
      </c>
      <c r="AB44" s="69">
        <v>2.8814741568559961E-8</v>
      </c>
      <c r="AC44" s="69">
        <v>-2.0170319097991978E-8</v>
      </c>
      <c r="AD44" s="69">
        <v>-117599999.99999997</v>
      </c>
      <c r="AE44" s="69">
        <v>-2.8814741568559961E-8</v>
      </c>
      <c r="AF44" s="70">
        <v>-2.0170319097991978E-8</v>
      </c>
      <c r="AI44" s="68">
        <v>-2.1610868653697278E-8</v>
      </c>
      <c r="AJ44" s="69">
        <v>117599999.99999997</v>
      </c>
      <c r="AK44" s="69">
        <v>-2.0170319097991978E-8</v>
      </c>
      <c r="AL44" s="69">
        <v>2.1610868653697278E-8</v>
      </c>
      <c r="AM44" s="69">
        <v>-117599999.99999997</v>
      </c>
      <c r="AN44" s="70">
        <v>-2.0170319097991978E-8</v>
      </c>
    </row>
    <row r="45" spans="2:58" ht="13.5" customHeight="1" x14ac:dyDescent="0.15">
      <c r="B45" s="237" t="s">
        <v>91</v>
      </c>
      <c r="C45" s="101">
        <v>0</v>
      </c>
      <c r="D45" s="102">
        <v>0</v>
      </c>
      <c r="E45" s="102">
        <v>1</v>
      </c>
      <c r="F45" s="102">
        <v>0</v>
      </c>
      <c r="G45" s="102">
        <v>0</v>
      </c>
      <c r="H45" s="103">
        <v>0</v>
      </c>
      <c r="J45" s="237" t="s">
        <v>94</v>
      </c>
      <c r="K45" s="12">
        <v>0</v>
      </c>
      <c r="L45" s="221">
        <f>-6*$C$20*E15/(C15^2)</f>
        <v>-329271428.57142842</v>
      </c>
      <c r="M45" s="221">
        <f>4*$C$20*E15/C15</f>
        <v>307319999.99999994</v>
      </c>
      <c r="N45" s="221">
        <v>0</v>
      </c>
      <c r="O45" s="221">
        <f>6*$C$20*E15/(C15^2)</f>
        <v>329271428.57142842</v>
      </c>
      <c r="P45" s="222">
        <f>2*$C$20*E15/C15</f>
        <v>153659999.99999997</v>
      </c>
      <c r="R45" s="238" t="s">
        <v>98</v>
      </c>
      <c r="S45" s="101">
        <v>0</v>
      </c>
      <c r="T45" s="102">
        <v>0</v>
      </c>
      <c r="U45" s="102">
        <v>1</v>
      </c>
      <c r="V45" s="102">
        <v>0</v>
      </c>
      <c r="W45" s="102">
        <v>0</v>
      </c>
      <c r="X45" s="103">
        <v>0</v>
      </c>
      <c r="Z45" s="237" t="s">
        <v>99</v>
      </c>
      <c r="AA45" s="68">
        <v>0</v>
      </c>
      <c r="AB45" s="69">
        <v>-329271428.57142842</v>
      </c>
      <c r="AC45" s="69">
        <v>307319999.99999994</v>
      </c>
      <c r="AD45" s="69">
        <v>0</v>
      </c>
      <c r="AE45" s="69">
        <v>329271428.57142842</v>
      </c>
      <c r="AF45" s="70">
        <v>153659999.99999997</v>
      </c>
      <c r="AH45" s="239" t="s">
        <v>100</v>
      </c>
      <c r="AI45" s="68">
        <v>329271428.57142842</v>
      </c>
      <c r="AJ45" s="69">
        <v>-2.0170319097991978E-8</v>
      </c>
      <c r="AK45" s="69">
        <v>307319999.99999994</v>
      </c>
      <c r="AL45" s="69">
        <v>-329271428.57142842</v>
      </c>
      <c r="AM45" s="69">
        <v>2.0170319097991978E-8</v>
      </c>
      <c r="AN45" s="70">
        <v>153659999.99999997</v>
      </c>
    </row>
    <row r="46" spans="2:58" x14ac:dyDescent="0.15">
      <c r="B46" s="238"/>
      <c r="C46" s="101">
        <v>0</v>
      </c>
      <c r="D46" s="102">
        <v>0</v>
      </c>
      <c r="E46" s="102">
        <v>0</v>
      </c>
      <c r="F46" s="102">
        <f>G15</f>
        <v>6.1257422745431001E-17</v>
      </c>
      <c r="G46" s="102">
        <f>-H15</f>
        <v>-1</v>
      </c>
      <c r="H46" s="103">
        <v>0</v>
      </c>
      <c r="J46" s="238"/>
      <c r="K46" s="12">
        <f>-$C$20*F15/C15</f>
        <v>-117599999.99999997</v>
      </c>
      <c r="L46" s="221">
        <v>0</v>
      </c>
      <c r="M46" s="221">
        <v>0</v>
      </c>
      <c r="N46" s="221">
        <f>$C$20*F15/C15</f>
        <v>117599999.99999997</v>
      </c>
      <c r="O46" s="221">
        <v>0</v>
      </c>
      <c r="P46" s="222">
        <v>0</v>
      </c>
      <c r="R46" s="238"/>
      <c r="S46" s="101">
        <v>0</v>
      </c>
      <c r="T46" s="102">
        <v>0</v>
      </c>
      <c r="U46" s="102">
        <v>0</v>
      </c>
      <c r="V46" s="102">
        <f>G15</f>
        <v>6.1257422745431001E-17</v>
      </c>
      <c r="W46" s="102">
        <f>H15</f>
        <v>1</v>
      </c>
      <c r="X46" s="103">
        <v>0</v>
      </c>
      <c r="Z46" s="238"/>
      <c r="AA46" s="68">
        <v>-7.203872914862684E-9</v>
      </c>
      <c r="AB46" s="69">
        <v>470387755.10204047</v>
      </c>
      <c r="AC46" s="69">
        <v>-329271428.57142842</v>
      </c>
      <c r="AD46" s="69">
        <v>7.203872914862684E-9</v>
      </c>
      <c r="AE46" s="69">
        <v>-470387755.10204047</v>
      </c>
      <c r="AF46" s="70">
        <v>-329271428.57142842</v>
      </c>
      <c r="AH46" s="240"/>
      <c r="AI46" s="68">
        <v>-470387755.10204047</v>
      </c>
      <c r="AJ46" s="69">
        <v>2.1610868653697278E-8</v>
      </c>
      <c r="AK46" s="69">
        <v>-329271428.57142842</v>
      </c>
      <c r="AL46" s="69">
        <v>470387755.10204047</v>
      </c>
      <c r="AM46" s="69">
        <v>-2.1610868653697278E-8</v>
      </c>
      <c r="AN46" s="70">
        <v>-329271428.57142842</v>
      </c>
    </row>
    <row r="47" spans="2:58" x14ac:dyDescent="0.15">
      <c r="C47" s="101">
        <v>0</v>
      </c>
      <c r="D47" s="102">
        <v>0</v>
      </c>
      <c r="E47" s="102">
        <v>0</v>
      </c>
      <c r="F47" s="102">
        <f>H15</f>
        <v>1</v>
      </c>
      <c r="G47" s="102">
        <f>G15</f>
        <v>6.1257422745431001E-17</v>
      </c>
      <c r="H47" s="103">
        <v>0</v>
      </c>
      <c r="K47" s="12">
        <v>0</v>
      </c>
      <c r="L47" s="221">
        <f>-12*$C$20*E15/(C15^3)</f>
        <v>-470387755.10204047</v>
      </c>
      <c r="M47" s="221">
        <f>6*$C$20*E15/(C15^2)</f>
        <v>329271428.57142842</v>
      </c>
      <c r="N47" s="221">
        <v>0</v>
      </c>
      <c r="O47" s="221">
        <f>12*$C$20*E15/(C15^3)</f>
        <v>470387755.10204047</v>
      </c>
      <c r="P47" s="222">
        <f>6*$C$20*E15/(C15^2)</f>
        <v>329271428.57142842</v>
      </c>
      <c r="S47" s="101">
        <v>0</v>
      </c>
      <c r="T47" s="102">
        <v>0</v>
      </c>
      <c r="U47" s="102">
        <v>0</v>
      </c>
      <c r="V47" s="102">
        <f>-H15</f>
        <v>-1</v>
      </c>
      <c r="W47" s="102">
        <f>G15</f>
        <v>6.1257422745431001E-17</v>
      </c>
      <c r="X47" s="103">
        <v>0</v>
      </c>
      <c r="AA47" s="68">
        <v>-117599999.99999997</v>
      </c>
      <c r="AB47" s="69">
        <v>-2.8814741568559961E-8</v>
      </c>
      <c r="AC47" s="69">
        <v>2.0170319097991978E-8</v>
      </c>
      <c r="AD47" s="69">
        <v>117599999.99999997</v>
      </c>
      <c r="AE47" s="69">
        <v>2.8814741568559961E-8</v>
      </c>
      <c r="AF47" s="70">
        <v>2.0170319097991978E-8</v>
      </c>
      <c r="AI47" s="68">
        <v>2.1610868653697278E-8</v>
      </c>
      <c r="AJ47" s="69">
        <v>-117599999.99999997</v>
      </c>
      <c r="AK47" s="69">
        <v>2.0170319097991978E-8</v>
      </c>
      <c r="AL47" s="69">
        <v>-2.1610868653697278E-8</v>
      </c>
      <c r="AM47" s="69">
        <v>117599999.99999997</v>
      </c>
      <c r="AN47" s="70">
        <v>2.0170319097991978E-8</v>
      </c>
    </row>
    <row r="48" spans="2:58" x14ac:dyDescent="0.15">
      <c r="C48" s="104">
        <v>0</v>
      </c>
      <c r="D48" s="105">
        <v>0</v>
      </c>
      <c r="E48" s="105">
        <v>0</v>
      </c>
      <c r="F48" s="105">
        <v>0</v>
      </c>
      <c r="G48" s="105">
        <v>0</v>
      </c>
      <c r="H48" s="106">
        <v>1</v>
      </c>
      <c r="K48" s="13">
        <v>0</v>
      </c>
      <c r="L48" s="223">
        <f>-6*$C$20*E15/(C15^2)</f>
        <v>-329271428.57142842</v>
      </c>
      <c r="M48" s="223">
        <f>2*$C$20*E15/C15</f>
        <v>153659999.99999997</v>
      </c>
      <c r="N48" s="223">
        <v>0</v>
      </c>
      <c r="O48" s="223">
        <f>6*$C$20*E15/(C15^2)</f>
        <v>329271428.57142842</v>
      </c>
      <c r="P48" s="224">
        <f>4*$C$20*E15/C15</f>
        <v>307319999.99999994</v>
      </c>
      <c r="S48" s="104">
        <v>0</v>
      </c>
      <c r="T48" s="105">
        <v>0</v>
      </c>
      <c r="U48" s="105">
        <v>0</v>
      </c>
      <c r="V48" s="105">
        <v>0</v>
      </c>
      <c r="W48" s="105">
        <v>0</v>
      </c>
      <c r="X48" s="106">
        <v>1</v>
      </c>
      <c r="AA48" s="71">
        <v>0</v>
      </c>
      <c r="AB48" s="72">
        <v>-329271428.57142842</v>
      </c>
      <c r="AC48" s="72">
        <v>153659999.99999997</v>
      </c>
      <c r="AD48" s="72">
        <v>0</v>
      </c>
      <c r="AE48" s="72">
        <v>329271428.57142842</v>
      </c>
      <c r="AF48" s="73">
        <v>307319999.99999994</v>
      </c>
      <c r="AI48" s="71">
        <v>329271428.57142842</v>
      </c>
      <c r="AJ48" s="72">
        <v>-2.0170319097991978E-8</v>
      </c>
      <c r="AK48" s="72">
        <v>153659999.99999997</v>
      </c>
      <c r="AL48" s="72">
        <v>-329271428.57142842</v>
      </c>
      <c r="AM48" s="72">
        <v>2.0170319097991978E-8</v>
      </c>
      <c r="AN48" s="73">
        <v>307319999.99999994</v>
      </c>
    </row>
    <row r="49" spans="2:56" x14ac:dyDescent="0.15">
      <c r="C49" s="7"/>
      <c r="D49" s="7"/>
      <c r="E49" s="7"/>
      <c r="F49" s="7"/>
      <c r="G49" s="7"/>
      <c r="H49" s="7"/>
      <c r="K49" s="6"/>
      <c r="L49" s="40"/>
      <c r="M49" s="40"/>
      <c r="N49" s="40"/>
      <c r="O49" s="40"/>
      <c r="P49" s="40"/>
      <c r="S49" s="7"/>
      <c r="T49" s="7"/>
      <c r="U49" s="7"/>
      <c r="V49" s="7"/>
      <c r="W49" s="7"/>
      <c r="X49" s="7"/>
      <c r="AA49" s="5"/>
      <c r="AB49" s="5"/>
      <c r="AC49" s="5"/>
      <c r="AD49" s="5"/>
      <c r="AE49" s="5"/>
      <c r="AF49" s="5"/>
      <c r="AI49" s="5"/>
      <c r="AJ49" s="5"/>
      <c r="AK49" s="5"/>
      <c r="AL49" s="5"/>
      <c r="AM49" s="5"/>
      <c r="AN49" s="5"/>
      <c r="AR49" s="5"/>
      <c r="AS49" s="5"/>
      <c r="AT49" s="5"/>
      <c r="AU49" s="5"/>
      <c r="AV49" s="5"/>
      <c r="AW49" s="5"/>
    </row>
    <row r="50" spans="2:56" x14ac:dyDescent="0.15">
      <c r="B50" s="1" t="s">
        <v>106</v>
      </c>
      <c r="C50" s="98">
        <f>G16</f>
        <v>6.1257422745431001E-17</v>
      </c>
      <c r="D50" s="99">
        <f>-H16</f>
        <v>-1</v>
      </c>
      <c r="E50" s="99">
        <v>0</v>
      </c>
      <c r="F50" s="99">
        <v>0</v>
      </c>
      <c r="G50" s="99">
        <v>0</v>
      </c>
      <c r="H50" s="100">
        <v>0</v>
      </c>
      <c r="J50" s="1" t="s">
        <v>106</v>
      </c>
      <c r="K50" s="11">
        <f>$C$20*F16/C16</f>
        <v>14071794.871794872</v>
      </c>
      <c r="L50" s="219">
        <v>0</v>
      </c>
      <c r="M50" s="219">
        <v>0</v>
      </c>
      <c r="N50" s="219">
        <f>-$C$20*F16/C16</f>
        <v>-14071794.871794872</v>
      </c>
      <c r="O50" s="219">
        <v>0</v>
      </c>
      <c r="P50" s="220">
        <v>0</v>
      </c>
      <c r="R50" s="1" t="s">
        <v>106</v>
      </c>
      <c r="S50" s="98">
        <f>G16</f>
        <v>6.1257422745431001E-17</v>
      </c>
      <c r="T50" s="99">
        <f>H16</f>
        <v>1</v>
      </c>
      <c r="U50" s="99">
        <v>0</v>
      </c>
      <c r="V50" s="99">
        <v>0</v>
      </c>
      <c r="W50" s="99">
        <v>0</v>
      </c>
      <c r="X50" s="100">
        <v>0</v>
      </c>
      <c r="Z50" s="1" t="s">
        <v>106</v>
      </c>
      <c r="AA50" s="65">
        <f t="array" ref="AA50:AF55">MMULT(C50:H55,K50:P55)</f>
        <v>8.6200188724852655E-10</v>
      </c>
      <c r="AB50" s="66">
        <v>-805902.54949229315</v>
      </c>
      <c r="AC50" s="66">
        <v>4714529.914529915</v>
      </c>
      <c r="AD50" s="66">
        <v>-8.6200188724852655E-10</v>
      </c>
      <c r="AE50" s="66">
        <v>805902.54949229315</v>
      </c>
      <c r="AF50" s="67">
        <v>4714529.914529915</v>
      </c>
      <c r="AH50" s="1" t="s">
        <v>106</v>
      </c>
      <c r="AI50" s="65">
        <f t="array" ref="AI50:AN55">MMULT(AA50:AF55,S50:X55)</f>
        <v>805902.54949229315</v>
      </c>
      <c r="AJ50" s="66">
        <v>8.1263437408265656E-10</v>
      </c>
      <c r="AK50" s="66">
        <v>4714529.914529915</v>
      </c>
      <c r="AL50" s="66">
        <v>-805902.54949229315</v>
      </c>
      <c r="AM50" s="66">
        <v>-8.1263437408265656E-10</v>
      </c>
      <c r="AN50" s="67">
        <v>4714529.914529915</v>
      </c>
      <c r="AR50" s="5"/>
      <c r="AS50" s="5"/>
      <c r="AT50" s="5"/>
      <c r="AU50" s="5"/>
      <c r="AV50" s="5"/>
      <c r="AW50" s="5"/>
      <c r="AY50" s="5"/>
      <c r="AZ50" s="5"/>
      <c r="BA50" s="5"/>
      <c r="BB50" s="5"/>
      <c r="BC50" s="5"/>
      <c r="BD50" s="5"/>
    </row>
    <row r="51" spans="2:56" x14ac:dyDescent="0.15">
      <c r="C51" s="101">
        <f>H16</f>
        <v>1</v>
      </c>
      <c r="D51" s="102">
        <f>G16</f>
        <v>6.1257422745431001E-17</v>
      </c>
      <c r="E51" s="102">
        <v>0</v>
      </c>
      <c r="F51" s="102">
        <v>0</v>
      </c>
      <c r="G51" s="102">
        <v>0</v>
      </c>
      <c r="H51" s="103">
        <v>0</v>
      </c>
      <c r="K51" s="12">
        <v>0</v>
      </c>
      <c r="L51" s="221">
        <f>12*$C$20*E16/(C16^3)</f>
        <v>805902.54949229315</v>
      </c>
      <c r="M51" s="221">
        <f>-6*$C$20*E16/(C16^2)</f>
        <v>-4714529.914529915</v>
      </c>
      <c r="N51" s="221">
        <v>0</v>
      </c>
      <c r="O51" s="221">
        <f>-12*$C$20*E16/(C16^3)</f>
        <v>-805902.54949229315</v>
      </c>
      <c r="P51" s="222">
        <f>-6*$C$20*E16/(C16^2)</f>
        <v>-4714529.914529915</v>
      </c>
      <c r="S51" s="101">
        <f>-H16</f>
        <v>-1</v>
      </c>
      <c r="T51" s="102">
        <f>G16</f>
        <v>6.1257422745431001E-17</v>
      </c>
      <c r="U51" s="102">
        <v>0</v>
      </c>
      <c r="V51" s="102">
        <v>0</v>
      </c>
      <c r="W51" s="102">
        <v>0</v>
      </c>
      <c r="X51" s="103">
        <v>0</v>
      </c>
      <c r="AA51" s="68">
        <v>14071794.871794872</v>
      </c>
      <c r="AB51" s="69">
        <v>4.9367513165870029E-11</v>
      </c>
      <c r="AC51" s="69">
        <v>-2.887999520203397E-10</v>
      </c>
      <c r="AD51" s="69">
        <v>-14071794.871794872</v>
      </c>
      <c r="AE51" s="69">
        <v>-4.9367513165870029E-11</v>
      </c>
      <c r="AF51" s="70">
        <v>-2.887999520203397E-10</v>
      </c>
      <c r="AI51" s="68">
        <v>8.1263437408265656E-10</v>
      </c>
      <c r="AJ51" s="69">
        <v>14071794.871794872</v>
      </c>
      <c r="AK51" s="69">
        <v>-2.887999520203397E-10</v>
      </c>
      <c r="AL51" s="69">
        <v>-8.1263437408265656E-10</v>
      </c>
      <c r="AM51" s="69">
        <v>-14071794.871794872</v>
      </c>
      <c r="AN51" s="70">
        <v>-2.887999520203397E-10</v>
      </c>
      <c r="AR51" s="5"/>
      <c r="AS51" s="5"/>
      <c r="AT51" s="5"/>
      <c r="AU51" s="5"/>
      <c r="AV51" s="5"/>
      <c r="AW51" s="5"/>
      <c r="AY51" s="5"/>
      <c r="AZ51" s="5"/>
      <c r="BA51" s="5"/>
      <c r="BB51" s="5"/>
      <c r="BC51" s="5"/>
      <c r="BD51" s="5"/>
    </row>
    <row r="52" spans="2:56" ht="13.5" customHeight="1" x14ac:dyDescent="0.15">
      <c r="B52" s="237" t="s">
        <v>91</v>
      </c>
      <c r="C52" s="101">
        <v>0</v>
      </c>
      <c r="D52" s="102">
        <v>0</v>
      </c>
      <c r="E52" s="102">
        <v>1</v>
      </c>
      <c r="F52" s="102">
        <v>0</v>
      </c>
      <c r="G52" s="102">
        <v>0</v>
      </c>
      <c r="H52" s="103">
        <v>0</v>
      </c>
      <c r="J52" s="237" t="s">
        <v>95</v>
      </c>
      <c r="K52" s="12">
        <v>0</v>
      </c>
      <c r="L52" s="221">
        <f>-6*$C$20*E16/(C16^2)</f>
        <v>-4714529.914529915</v>
      </c>
      <c r="M52" s="221">
        <f>4*$C$20*E16/C16</f>
        <v>36773333.333333336</v>
      </c>
      <c r="N52" s="221">
        <v>0</v>
      </c>
      <c r="O52" s="221">
        <f>6*$C$20*E16/(C16^2)</f>
        <v>4714529.914529915</v>
      </c>
      <c r="P52" s="222">
        <f>2*$C$20*E16/C16</f>
        <v>18386666.666666668</v>
      </c>
      <c r="R52" s="238" t="s">
        <v>98</v>
      </c>
      <c r="S52" s="101">
        <v>0</v>
      </c>
      <c r="T52" s="102">
        <v>0</v>
      </c>
      <c r="U52" s="102">
        <v>1</v>
      </c>
      <c r="V52" s="102">
        <v>0</v>
      </c>
      <c r="W52" s="102">
        <v>0</v>
      </c>
      <c r="X52" s="103">
        <v>0</v>
      </c>
      <c r="Z52" s="237" t="s">
        <v>99</v>
      </c>
      <c r="AA52" s="68">
        <v>0</v>
      </c>
      <c r="AB52" s="69">
        <v>-4714529.914529915</v>
      </c>
      <c r="AC52" s="69">
        <v>36773333.333333336</v>
      </c>
      <c r="AD52" s="69">
        <v>0</v>
      </c>
      <c r="AE52" s="69">
        <v>4714529.914529915</v>
      </c>
      <c r="AF52" s="70">
        <v>18386666.666666668</v>
      </c>
      <c r="AH52" s="239" t="s">
        <v>100</v>
      </c>
      <c r="AI52" s="68">
        <v>4714529.914529915</v>
      </c>
      <c r="AJ52" s="69">
        <v>-2.887999520203397E-10</v>
      </c>
      <c r="AK52" s="69">
        <v>36773333.333333336</v>
      </c>
      <c r="AL52" s="69">
        <v>-4714529.914529915</v>
      </c>
      <c r="AM52" s="69">
        <v>2.887999520203397E-10</v>
      </c>
      <c r="AN52" s="70">
        <v>18386666.666666668</v>
      </c>
      <c r="AR52" s="5"/>
      <c r="AS52" s="5"/>
      <c r="AT52" s="5"/>
      <c r="AU52" s="5"/>
      <c r="AV52" s="5"/>
      <c r="AW52" s="5"/>
      <c r="AY52" s="5"/>
      <c r="AZ52" s="5"/>
      <c r="BA52" s="5"/>
      <c r="BB52" s="5"/>
      <c r="BC52" s="5"/>
      <c r="BD52" s="5"/>
    </row>
    <row r="53" spans="2:56" x14ac:dyDescent="0.15">
      <c r="B53" s="238"/>
      <c r="C53" s="101">
        <v>0</v>
      </c>
      <c r="D53" s="102">
        <v>0</v>
      </c>
      <c r="E53" s="102">
        <v>0</v>
      </c>
      <c r="F53" s="102">
        <f>G16</f>
        <v>6.1257422745431001E-17</v>
      </c>
      <c r="G53" s="102">
        <f>-H16</f>
        <v>-1</v>
      </c>
      <c r="H53" s="103">
        <v>0</v>
      </c>
      <c r="J53" s="238"/>
      <c r="K53" s="12">
        <f>-$C$20*F16/C16</f>
        <v>-14071794.871794872</v>
      </c>
      <c r="L53" s="221">
        <v>0</v>
      </c>
      <c r="M53" s="221">
        <v>0</v>
      </c>
      <c r="N53" s="221">
        <f>$C$20*F16/C16</f>
        <v>14071794.871794872</v>
      </c>
      <c r="O53" s="221">
        <v>0</v>
      </c>
      <c r="P53" s="222">
        <v>0</v>
      </c>
      <c r="R53" s="238"/>
      <c r="S53" s="101">
        <v>0</v>
      </c>
      <c r="T53" s="102">
        <v>0</v>
      </c>
      <c r="U53" s="102">
        <v>0</v>
      </c>
      <c r="V53" s="102">
        <f>G16</f>
        <v>6.1257422745431001E-17</v>
      </c>
      <c r="W53" s="102">
        <f>H16</f>
        <v>1</v>
      </c>
      <c r="X53" s="103">
        <v>0</v>
      </c>
      <c r="Z53" s="238"/>
      <c r="AA53" s="68">
        <v>-8.6200188724852655E-10</v>
      </c>
      <c r="AB53" s="69">
        <v>805902.54949229315</v>
      </c>
      <c r="AC53" s="69">
        <v>-4714529.914529915</v>
      </c>
      <c r="AD53" s="69">
        <v>8.6200188724852655E-10</v>
      </c>
      <c r="AE53" s="69">
        <v>-805902.54949229315</v>
      </c>
      <c r="AF53" s="70">
        <v>-4714529.914529915</v>
      </c>
      <c r="AH53" s="240"/>
      <c r="AI53" s="68">
        <v>-805902.54949229315</v>
      </c>
      <c r="AJ53" s="69">
        <v>-8.1263437408265656E-10</v>
      </c>
      <c r="AK53" s="69">
        <v>-4714529.914529915</v>
      </c>
      <c r="AL53" s="69">
        <v>805902.54949229315</v>
      </c>
      <c r="AM53" s="69">
        <v>8.1263437408265656E-10</v>
      </c>
      <c r="AN53" s="70">
        <v>-4714529.914529915</v>
      </c>
      <c r="AR53" s="5"/>
      <c r="AS53" s="5"/>
      <c r="AT53" s="5"/>
      <c r="AU53" s="5"/>
      <c r="AV53" s="5"/>
      <c r="AW53" s="5"/>
      <c r="AY53" s="5"/>
      <c r="AZ53" s="5"/>
      <c r="BA53" s="5"/>
      <c r="BB53" s="5"/>
      <c r="BC53" s="5"/>
      <c r="BD53" s="5"/>
    </row>
    <row r="54" spans="2:56" x14ac:dyDescent="0.15">
      <c r="C54" s="101">
        <v>0</v>
      </c>
      <c r="D54" s="102">
        <v>0</v>
      </c>
      <c r="E54" s="102">
        <v>0</v>
      </c>
      <c r="F54" s="102">
        <f>H16</f>
        <v>1</v>
      </c>
      <c r="G54" s="102">
        <f>G16</f>
        <v>6.1257422745431001E-17</v>
      </c>
      <c r="H54" s="103">
        <v>0</v>
      </c>
      <c r="K54" s="12">
        <v>0</v>
      </c>
      <c r="L54" s="221">
        <f>-12*$C$20*E16/(C16^3)</f>
        <v>-805902.54949229315</v>
      </c>
      <c r="M54" s="221">
        <f>6*$C$20*E16/(C16^2)</f>
        <v>4714529.914529915</v>
      </c>
      <c r="N54" s="221">
        <v>0</v>
      </c>
      <c r="O54" s="221">
        <f>12*$C$20*E16/(C16^3)</f>
        <v>805902.54949229315</v>
      </c>
      <c r="P54" s="222">
        <f>6*$C$20*E16/(C16^2)</f>
        <v>4714529.914529915</v>
      </c>
      <c r="S54" s="101">
        <v>0</v>
      </c>
      <c r="T54" s="102">
        <v>0</v>
      </c>
      <c r="U54" s="102">
        <v>0</v>
      </c>
      <c r="V54" s="102">
        <f>-H16</f>
        <v>-1</v>
      </c>
      <c r="W54" s="102">
        <f>G16</f>
        <v>6.1257422745431001E-17</v>
      </c>
      <c r="X54" s="103">
        <v>0</v>
      </c>
      <c r="AA54" s="68">
        <v>-14071794.871794872</v>
      </c>
      <c r="AB54" s="69">
        <v>-4.9367513165870029E-11</v>
      </c>
      <c r="AC54" s="69">
        <v>2.887999520203397E-10</v>
      </c>
      <c r="AD54" s="69">
        <v>14071794.871794872</v>
      </c>
      <c r="AE54" s="69">
        <v>4.9367513165870029E-11</v>
      </c>
      <c r="AF54" s="70">
        <v>2.887999520203397E-10</v>
      </c>
      <c r="AI54" s="68">
        <v>-8.1263437408265656E-10</v>
      </c>
      <c r="AJ54" s="69">
        <v>-14071794.871794872</v>
      </c>
      <c r="AK54" s="69">
        <v>2.887999520203397E-10</v>
      </c>
      <c r="AL54" s="69">
        <v>8.1263437408265656E-10</v>
      </c>
      <c r="AM54" s="69">
        <v>14071794.871794872</v>
      </c>
      <c r="AN54" s="70">
        <v>2.887999520203397E-10</v>
      </c>
      <c r="AR54" s="5"/>
      <c r="AS54" s="5"/>
      <c r="AT54" s="5"/>
      <c r="AU54" s="5"/>
      <c r="AV54" s="5"/>
      <c r="AW54" s="5"/>
      <c r="AY54" s="5"/>
      <c r="AZ54" s="5"/>
      <c r="BA54" s="5"/>
      <c r="BB54" s="5"/>
      <c r="BC54" s="5"/>
      <c r="BD54" s="5"/>
    </row>
    <row r="55" spans="2:56" x14ac:dyDescent="0.15">
      <c r="C55" s="104">
        <v>0</v>
      </c>
      <c r="D55" s="105">
        <v>0</v>
      </c>
      <c r="E55" s="105">
        <v>0</v>
      </c>
      <c r="F55" s="105">
        <v>0</v>
      </c>
      <c r="G55" s="105">
        <v>0</v>
      </c>
      <c r="H55" s="106">
        <v>1</v>
      </c>
      <c r="K55" s="13">
        <v>0</v>
      </c>
      <c r="L55" s="223">
        <f>-6*$C$20*E16/(C16^2)</f>
        <v>-4714529.914529915</v>
      </c>
      <c r="M55" s="223">
        <f>2*$C$20*E16/C16</f>
        <v>18386666.666666668</v>
      </c>
      <c r="N55" s="223">
        <v>0</v>
      </c>
      <c r="O55" s="223">
        <f>6*$C$20*E16/(C16^2)</f>
        <v>4714529.914529915</v>
      </c>
      <c r="P55" s="224">
        <f>4*$C$20*E16/C16</f>
        <v>36773333.333333336</v>
      </c>
      <c r="S55" s="104">
        <v>0</v>
      </c>
      <c r="T55" s="105">
        <v>0</v>
      </c>
      <c r="U55" s="105">
        <v>0</v>
      </c>
      <c r="V55" s="105">
        <v>0</v>
      </c>
      <c r="W55" s="105">
        <v>0</v>
      </c>
      <c r="X55" s="106">
        <v>1</v>
      </c>
      <c r="AA55" s="71">
        <v>0</v>
      </c>
      <c r="AB55" s="72">
        <v>-4714529.914529915</v>
      </c>
      <c r="AC55" s="72">
        <v>18386666.666666668</v>
      </c>
      <c r="AD55" s="72">
        <v>0</v>
      </c>
      <c r="AE55" s="72">
        <v>4714529.914529915</v>
      </c>
      <c r="AF55" s="73">
        <v>36773333.333333336</v>
      </c>
      <c r="AI55" s="71">
        <v>4714529.914529915</v>
      </c>
      <c r="AJ55" s="72">
        <v>-2.887999520203397E-10</v>
      </c>
      <c r="AK55" s="72">
        <v>18386666.666666668</v>
      </c>
      <c r="AL55" s="72">
        <v>-4714529.914529915</v>
      </c>
      <c r="AM55" s="72">
        <v>2.887999520203397E-10</v>
      </c>
      <c r="AN55" s="73">
        <v>36773333.333333336</v>
      </c>
      <c r="AR55" s="5"/>
      <c r="AS55" s="5"/>
      <c r="AT55" s="5"/>
      <c r="AU55" s="5"/>
      <c r="AV55" s="5"/>
      <c r="AW55" s="5"/>
      <c r="AY55" s="5"/>
      <c r="AZ55" s="5"/>
      <c r="BA55" s="5"/>
      <c r="BB55" s="5"/>
      <c r="BC55" s="5"/>
      <c r="BD55" s="5"/>
    </row>
    <row r="56" spans="2:56" x14ac:dyDescent="0.15">
      <c r="C56" s="7"/>
      <c r="D56" s="7"/>
      <c r="E56" s="7"/>
      <c r="F56" s="7"/>
      <c r="G56" s="7"/>
      <c r="H56" s="7"/>
      <c r="K56" s="6"/>
      <c r="L56" s="40"/>
      <c r="M56" s="40"/>
      <c r="N56" s="40"/>
      <c r="O56" s="40"/>
      <c r="P56" s="40"/>
      <c r="S56" s="7"/>
      <c r="T56" s="7"/>
      <c r="U56" s="7"/>
      <c r="V56" s="7"/>
      <c r="W56" s="7"/>
      <c r="X56" s="7"/>
      <c r="AA56" s="5"/>
      <c r="AB56" s="5"/>
      <c r="AC56" s="5"/>
      <c r="AD56" s="5"/>
      <c r="AE56" s="5"/>
      <c r="AF56" s="5"/>
      <c r="AI56" s="5"/>
      <c r="AJ56" s="5"/>
      <c r="AK56" s="5"/>
      <c r="AL56" s="5"/>
      <c r="AM56" s="5"/>
      <c r="AN56" s="5"/>
    </row>
    <row r="57" spans="2:56" x14ac:dyDescent="0.15">
      <c r="B57" s="1" t="s">
        <v>107</v>
      </c>
      <c r="C57" s="98">
        <f>G17</f>
        <v>6.1257422745431001E-17</v>
      </c>
      <c r="D57" s="99">
        <f>-H17</f>
        <v>-1</v>
      </c>
      <c r="E57" s="99">
        <v>0</v>
      </c>
      <c r="F57" s="99">
        <v>0</v>
      </c>
      <c r="G57" s="99">
        <v>0</v>
      </c>
      <c r="H57" s="100">
        <v>0</v>
      </c>
      <c r="J57" s="1" t="s">
        <v>107</v>
      </c>
      <c r="K57" s="11">
        <f>$C$20*F17/C17</f>
        <v>117599999.99999997</v>
      </c>
      <c r="L57" s="219">
        <v>0</v>
      </c>
      <c r="M57" s="219">
        <v>0</v>
      </c>
      <c r="N57" s="219">
        <f>-$C$20*F17/C17</f>
        <v>-117599999.99999997</v>
      </c>
      <c r="O57" s="219">
        <v>0</v>
      </c>
      <c r="P57" s="220">
        <v>0</v>
      </c>
      <c r="R57" s="1" t="s">
        <v>107</v>
      </c>
      <c r="S57" s="98">
        <f>G17</f>
        <v>6.1257422745431001E-17</v>
      </c>
      <c r="T57" s="99">
        <f>H17</f>
        <v>1</v>
      </c>
      <c r="U57" s="99">
        <v>0</v>
      </c>
      <c r="V57" s="99">
        <v>0</v>
      </c>
      <c r="W57" s="99">
        <v>0</v>
      </c>
      <c r="X57" s="100">
        <v>0</v>
      </c>
      <c r="Z57" s="1" t="s">
        <v>107</v>
      </c>
      <c r="AA57" s="65">
        <f t="array" ref="AA57:AF62">MMULT(C57:H62,K57:P62)</f>
        <v>7.203872914862684E-9</v>
      </c>
      <c r="AB57" s="66">
        <v>-470387755.10204047</v>
      </c>
      <c r="AC57" s="66">
        <v>329271428.57142842</v>
      </c>
      <c r="AD57" s="66">
        <v>-7.203872914862684E-9</v>
      </c>
      <c r="AE57" s="66">
        <v>470387755.10204047</v>
      </c>
      <c r="AF57" s="67">
        <v>329271428.57142842</v>
      </c>
      <c r="AH57" s="1" t="s">
        <v>107</v>
      </c>
      <c r="AI57" s="65">
        <f t="array" ref="AI57:AN62">MMULT(AA57:AF62,S57:X62)</f>
        <v>470387755.10204047</v>
      </c>
      <c r="AJ57" s="66">
        <v>-2.1610868653697278E-8</v>
      </c>
      <c r="AK57" s="66">
        <v>329271428.57142842</v>
      </c>
      <c r="AL57" s="66">
        <v>-470387755.10204047</v>
      </c>
      <c r="AM57" s="66">
        <v>2.1610868653697278E-8</v>
      </c>
      <c r="AN57" s="67">
        <v>329271428.57142842</v>
      </c>
    </row>
    <row r="58" spans="2:56" x14ac:dyDescent="0.15">
      <c r="C58" s="101">
        <f>H17</f>
        <v>1</v>
      </c>
      <c r="D58" s="102">
        <f>G17</f>
        <v>6.1257422745431001E-17</v>
      </c>
      <c r="E58" s="102">
        <v>0</v>
      </c>
      <c r="F58" s="102">
        <v>0</v>
      </c>
      <c r="G58" s="102">
        <v>0</v>
      </c>
      <c r="H58" s="103">
        <v>0</v>
      </c>
      <c r="K58" s="12">
        <v>0</v>
      </c>
      <c r="L58" s="221">
        <f>12*$C$20*E17/(C17^3)</f>
        <v>470387755.10204047</v>
      </c>
      <c r="M58" s="221">
        <f>-6*$C$20*E17/(C17^2)</f>
        <v>-329271428.57142842</v>
      </c>
      <c r="N58" s="221">
        <v>0</v>
      </c>
      <c r="O58" s="221">
        <f>-12*$C$20*E17/(C17^3)</f>
        <v>-470387755.10204047</v>
      </c>
      <c r="P58" s="222">
        <f>-6*$C$20*E17/(C17^2)</f>
        <v>-329271428.57142842</v>
      </c>
      <c r="S58" s="101">
        <f>-H17</f>
        <v>-1</v>
      </c>
      <c r="T58" s="102">
        <f>G17</f>
        <v>6.1257422745431001E-17</v>
      </c>
      <c r="U58" s="102">
        <v>0</v>
      </c>
      <c r="V58" s="102">
        <v>0</v>
      </c>
      <c r="W58" s="102">
        <v>0</v>
      </c>
      <c r="X58" s="103">
        <v>0</v>
      </c>
      <c r="AA58" s="68">
        <v>117599999.99999997</v>
      </c>
      <c r="AB58" s="69">
        <v>2.8814741568559961E-8</v>
      </c>
      <c r="AC58" s="69">
        <v>-2.0170319097991978E-8</v>
      </c>
      <c r="AD58" s="69">
        <v>-117599999.99999997</v>
      </c>
      <c r="AE58" s="69">
        <v>-2.8814741568559961E-8</v>
      </c>
      <c r="AF58" s="70">
        <v>-2.0170319097991978E-8</v>
      </c>
      <c r="AI58" s="68">
        <v>-2.1610868653697278E-8</v>
      </c>
      <c r="AJ58" s="69">
        <v>117599999.99999997</v>
      </c>
      <c r="AK58" s="69">
        <v>-2.0170319097991978E-8</v>
      </c>
      <c r="AL58" s="69">
        <v>2.1610868653697278E-8</v>
      </c>
      <c r="AM58" s="69">
        <v>-117599999.99999997</v>
      </c>
      <c r="AN58" s="70">
        <v>-2.0170319097991978E-8</v>
      </c>
    </row>
    <row r="59" spans="2:56" ht="13.5" customHeight="1" x14ac:dyDescent="0.15">
      <c r="B59" s="237" t="s">
        <v>91</v>
      </c>
      <c r="C59" s="101">
        <v>0</v>
      </c>
      <c r="D59" s="102">
        <v>0</v>
      </c>
      <c r="E59" s="102">
        <v>1</v>
      </c>
      <c r="F59" s="102">
        <v>0</v>
      </c>
      <c r="G59" s="102">
        <v>0</v>
      </c>
      <c r="H59" s="103">
        <v>0</v>
      </c>
      <c r="J59" s="237" t="s">
        <v>96</v>
      </c>
      <c r="K59" s="12">
        <v>0</v>
      </c>
      <c r="L59" s="221">
        <f>-6*$C$20*E17/(C17^2)</f>
        <v>-329271428.57142842</v>
      </c>
      <c r="M59" s="221">
        <f>4*$C$20*E17/C17</f>
        <v>307319999.99999994</v>
      </c>
      <c r="N59" s="221">
        <v>0</v>
      </c>
      <c r="O59" s="221">
        <f>6*$C$20*E17/(C17^2)</f>
        <v>329271428.57142842</v>
      </c>
      <c r="P59" s="222">
        <f>2*$C$20*E17/C17</f>
        <v>153659999.99999997</v>
      </c>
      <c r="R59" s="238" t="s">
        <v>98</v>
      </c>
      <c r="S59" s="101">
        <v>0</v>
      </c>
      <c r="T59" s="102">
        <v>0</v>
      </c>
      <c r="U59" s="102">
        <v>1</v>
      </c>
      <c r="V59" s="102">
        <v>0</v>
      </c>
      <c r="W59" s="102">
        <v>0</v>
      </c>
      <c r="X59" s="103">
        <v>0</v>
      </c>
      <c r="Z59" s="237" t="s">
        <v>99</v>
      </c>
      <c r="AA59" s="68">
        <v>0</v>
      </c>
      <c r="AB59" s="69">
        <v>-329271428.57142842</v>
      </c>
      <c r="AC59" s="69">
        <v>307319999.99999994</v>
      </c>
      <c r="AD59" s="69">
        <v>0</v>
      </c>
      <c r="AE59" s="69">
        <v>329271428.57142842</v>
      </c>
      <c r="AF59" s="70">
        <v>153659999.99999997</v>
      </c>
      <c r="AH59" s="239" t="s">
        <v>100</v>
      </c>
      <c r="AI59" s="68">
        <v>329271428.57142842</v>
      </c>
      <c r="AJ59" s="69">
        <v>-2.0170319097991978E-8</v>
      </c>
      <c r="AK59" s="69">
        <v>307319999.99999994</v>
      </c>
      <c r="AL59" s="69">
        <v>-329271428.57142842</v>
      </c>
      <c r="AM59" s="69">
        <v>2.0170319097991978E-8</v>
      </c>
      <c r="AN59" s="70">
        <v>153659999.99999997</v>
      </c>
    </row>
    <row r="60" spans="2:56" x14ac:dyDescent="0.15">
      <c r="B60" s="238"/>
      <c r="C60" s="101">
        <v>0</v>
      </c>
      <c r="D60" s="102">
        <v>0</v>
      </c>
      <c r="E60" s="102">
        <v>0</v>
      </c>
      <c r="F60" s="102">
        <f>G17</f>
        <v>6.1257422745431001E-17</v>
      </c>
      <c r="G60" s="102">
        <f>-H17</f>
        <v>-1</v>
      </c>
      <c r="H60" s="103">
        <v>0</v>
      </c>
      <c r="J60" s="238"/>
      <c r="K60" s="12">
        <f>-$C$20*F17/C17</f>
        <v>-117599999.99999997</v>
      </c>
      <c r="L60" s="221">
        <v>0</v>
      </c>
      <c r="M60" s="221">
        <v>0</v>
      </c>
      <c r="N60" s="221">
        <f>$C$20*F17/C17</f>
        <v>117599999.99999997</v>
      </c>
      <c r="O60" s="221">
        <v>0</v>
      </c>
      <c r="P60" s="222">
        <v>0</v>
      </c>
      <c r="R60" s="238"/>
      <c r="S60" s="101">
        <v>0</v>
      </c>
      <c r="T60" s="102">
        <v>0</v>
      </c>
      <c r="U60" s="102">
        <v>0</v>
      </c>
      <c r="V60" s="102">
        <f>G17</f>
        <v>6.1257422745431001E-17</v>
      </c>
      <c r="W60" s="102">
        <f>H17</f>
        <v>1</v>
      </c>
      <c r="X60" s="103">
        <v>0</v>
      </c>
      <c r="Z60" s="238"/>
      <c r="AA60" s="68">
        <v>-7.203872914862684E-9</v>
      </c>
      <c r="AB60" s="69">
        <v>470387755.10204047</v>
      </c>
      <c r="AC60" s="69">
        <v>-329271428.57142842</v>
      </c>
      <c r="AD60" s="69">
        <v>7.203872914862684E-9</v>
      </c>
      <c r="AE60" s="69">
        <v>-470387755.10204047</v>
      </c>
      <c r="AF60" s="70">
        <v>-329271428.57142842</v>
      </c>
      <c r="AH60" s="240"/>
      <c r="AI60" s="68">
        <v>-470387755.10204047</v>
      </c>
      <c r="AJ60" s="69">
        <v>2.1610868653697278E-8</v>
      </c>
      <c r="AK60" s="69">
        <v>-329271428.57142842</v>
      </c>
      <c r="AL60" s="69">
        <v>470387755.10204047</v>
      </c>
      <c r="AM60" s="69">
        <v>-2.1610868653697278E-8</v>
      </c>
      <c r="AN60" s="70">
        <v>-329271428.57142842</v>
      </c>
    </row>
    <row r="61" spans="2:56" x14ac:dyDescent="0.15">
      <c r="C61" s="101">
        <v>0</v>
      </c>
      <c r="D61" s="102">
        <v>0</v>
      </c>
      <c r="E61" s="102">
        <v>0</v>
      </c>
      <c r="F61" s="102">
        <f>H17</f>
        <v>1</v>
      </c>
      <c r="G61" s="102">
        <f>G17</f>
        <v>6.1257422745431001E-17</v>
      </c>
      <c r="H61" s="103">
        <v>0</v>
      </c>
      <c r="K61" s="12">
        <v>0</v>
      </c>
      <c r="L61" s="221">
        <f>-12*$C$20*E17/(C17^3)</f>
        <v>-470387755.10204047</v>
      </c>
      <c r="M61" s="221">
        <f>6*$C$20*E17/(C17^2)</f>
        <v>329271428.57142842</v>
      </c>
      <c r="N61" s="221">
        <v>0</v>
      </c>
      <c r="O61" s="221">
        <f>12*$C$20*E17/(C17^3)</f>
        <v>470387755.10204047</v>
      </c>
      <c r="P61" s="222">
        <f>6*$C$20*E17/(C17^2)</f>
        <v>329271428.57142842</v>
      </c>
      <c r="S61" s="101">
        <v>0</v>
      </c>
      <c r="T61" s="102">
        <v>0</v>
      </c>
      <c r="U61" s="102">
        <v>0</v>
      </c>
      <c r="V61" s="102">
        <f>-H17</f>
        <v>-1</v>
      </c>
      <c r="W61" s="102">
        <f>G17</f>
        <v>6.1257422745431001E-17</v>
      </c>
      <c r="X61" s="103">
        <v>0</v>
      </c>
      <c r="AA61" s="68">
        <v>-117599999.99999997</v>
      </c>
      <c r="AB61" s="69">
        <v>-2.8814741568559961E-8</v>
      </c>
      <c r="AC61" s="69">
        <v>2.0170319097991978E-8</v>
      </c>
      <c r="AD61" s="69">
        <v>117599999.99999997</v>
      </c>
      <c r="AE61" s="69">
        <v>2.8814741568559961E-8</v>
      </c>
      <c r="AF61" s="70">
        <v>2.0170319097991978E-8</v>
      </c>
      <c r="AI61" s="68">
        <v>2.1610868653697278E-8</v>
      </c>
      <c r="AJ61" s="69">
        <v>-117599999.99999997</v>
      </c>
      <c r="AK61" s="69">
        <v>2.0170319097991978E-8</v>
      </c>
      <c r="AL61" s="69">
        <v>-2.1610868653697278E-8</v>
      </c>
      <c r="AM61" s="69">
        <v>117599999.99999997</v>
      </c>
      <c r="AN61" s="70">
        <v>2.0170319097991978E-8</v>
      </c>
    </row>
    <row r="62" spans="2:56" x14ac:dyDescent="0.15">
      <c r="C62" s="104">
        <v>0</v>
      </c>
      <c r="D62" s="105">
        <v>0</v>
      </c>
      <c r="E62" s="105">
        <v>0</v>
      </c>
      <c r="F62" s="105">
        <v>0</v>
      </c>
      <c r="G62" s="105">
        <v>0</v>
      </c>
      <c r="H62" s="106">
        <v>1</v>
      </c>
      <c r="K62" s="13">
        <v>0</v>
      </c>
      <c r="L62" s="223">
        <f>-6*$C$20*E17/(C17^2)</f>
        <v>-329271428.57142842</v>
      </c>
      <c r="M62" s="223">
        <f>2*$C$20*E17/C17</f>
        <v>153659999.99999997</v>
      </c>
      <c r="N62" s="223">
        <v>0</v>
      </c>
      <c r="O62" s="223">
        <f>6*$C$20*E17/(C17^2)</f>
        <v>329271428.57142842</v>
      </c>
      <c r="P62" s="224">
        <f>4*$C$20*E17/C17</f>
        <v>307319999.99999994</v>
      </c>
      <c r="S62" s="104">
        <v>0</v>
      </c>
      <c r="T62" s="105">
        <v>0</v>
      </c>
      <c r="U62" s="105">
        <v>0</v>
      </c>
      <c r="V62" s="105">
        <v>0</v>
      </c>
      <c r="W62" s="105">
        <v>0</v>
      </c>
      <c r="X62" s="106">
        <v>1</v>
      </c>
      <c r="AA62" s="71">
        <v>0</v>
      </c>
      <c r="AB62" s="72">
        <v>-329271428.57142842</v>
      </c>
      <c r="AC62" s="72">
        <v>153659999.99999997</v>
      </c>
      <c r="AD62" s="72">
        <v>0</v>
      </c>
      <c r="AE62" s="72">
        <v>329271428.57142842</v>
      </c>
      <c r="AF62" s="73">
        <v>307319999.99999994</v>
      </c>
      <c r="AI62" s="71">
        <v>329271428.57142842</v>
      </c>
      <c r="AJ62" s="72">
        <v>-2.0170319097991978E-8</v>
      </c>
      <c r="AK62" s="72">
        <v>153659999.99999997</v>
      </c>
      <c r="AL62" s="72">
        <v>-329271428.57142842</v>
      </c>
      <c r="AM62" s="72">
        <v>2.0170319097991978E-8</v>
      </c>
      <c r="AN62" s="73">
        <v>307319999.99999994</v>
      </c>
    </row>
    <row r="63" spans="2:56" x14ac:dyDescent="0.15">
      <c r="C63" s="7"/>
      <c r="D63" s="7"/>
      <c r="E63" s="7"/>
      <c r="F63" s="7"/>
      <c r="G63" s="7"/>
      <c r="H63" s="7"/>
      <c r="K63" s="6"/>
      <c r="L63" s="40"/>
      <c r="M63" s="40"/>
      <c r="N63" s="40"/>
      <c r="O63" s="40"/>
      <c r="P63" s="40"/>
      <c r="S63" s="7"/>
      <c r="T63" s="7"/>
      <c r="U63" s="7"/>
      <c r="V63" s="7"/>
      <c r="W63" s="7"/>
      <c r="X63" s="7"/>
      <c r="AA63" s="5"/>
      <c r="AB63" s="5"/>
      <c r="AC63" s="5"/>
      <c r="AD63" s="5"/>
      <c r="AE63" s="5"/>
      <c r="AF63" s="5"/>
      <c r="AI63" s="5"/>
      <c r="AJ63" s="5"/>
      <c r="AK63" s="5"/>
      <c r="AL63" s="5"/>
      <c r="AM63" s="5"/>
      <c r="AN63" s="5"/>
    </row>
    <row r="64" spans="2:56" x14ac:dyDescent="0.15">
      <c r="B64" s="1" t="s">
        <v>108</v>
      </c>
      <c r="C64" s="98">
        <f>G18</f>
        <v>1</v>
      </c>
      <c r="D64" s="99">
        <f>-H18</f>
        <v>0</v>
      </c>
      <c r="E64" s="99">
        <v>0</v>
      </c>
      <c r="F64" s="99">
        <v>0</v>
      </c>
      <c r="G64" s="99">
        <v>0</v>
      </c>
      <c r="H64" s="100">
        <v>0</v>
      </c>
      <c r="J64" s="1" t="s">
        <v>108</v>
      </c>
      <c r="K64" s="11">
        <f>$C$20*F18/C18</f>
        <v>3993107.1364905816</v>
      </c>
      <c r="L64" s="219">
        <v>0</v>
      </c>
      <c r="M64" s="219">
        <v>0</v>
      </c>
      <c r="N64" s="219">
        <f>-$C$20*F18/C18</f>
        <v>-3993107.1364905816</v>
      </c>
      <c r="O64" s="219">
        <v>0</v>
      </c>
      <c r="P64" s="220">
        <v>0</v>
      </c>
      <c r="R64" s="1" t="s">
        <v>108</v>
      </c>
      <c r="S64" s="98">
        <f>G18</f>
        <v>1</v>
      </c>
      <c r="T64" s="99">
        <f>H18</f>
        <v>0</v>
      </c>
      <c r="U64" s="99">
        <v>0</v>
      </c>
      <c r="V64" s="99">
        <v>0</v>
      </c>
      <c r="W64" s="99">
        <v>0</v>
      </c>
      <c r="X64" s="100">
        <v>0</v>
      </c>
      <c r="Z64" s="1" t="s">
        <v>108</v>
      </c>
      <c r="AA64" s="65">
        <f t="array" ref="AA64:AF69">MMULT(C64:H69,K64:P69)</f>
        <v>3993107.1364905816</v>
      </c>
      <c r="AB64" s="66">
        <v>0</v>
      </c>
      <c r="AC64" s="66">
        <v>0</v>
      </c>
      <c r="AD64" s="66">
        <v>-3993107.1364905816</v>
      </c>
      <c r="AE64" s="66">
        <v>0</v>
      </c>
      <c r="AF64" s="67">
        <v>0</v>
      </c>
      <c r="AH64" s="1" t="s">
        <v>108</v>
      </c>
      <c r="AI64" s="65">
        <f t="array" ref="AI64:AN69">MMULT(AA64:AF69,S64:X69)</f>
        <v>3993107.1364905816</v>
      </c>
      <c r="AJ64" s="66">
        <v>0</v>
      </c>
      <c r="AK64" s="66">
        <v>0</v>
      </c>
      <c r="AL64" s="66">
        <v>-3993107.1364905816</v>
      </c>
      <c r="AM64" s="66">
        <v>0</v>
      </c>
      <c r="AN64" s="67">
        <v>0</v>
      </c>
      <c r="AR64" s="5"/>
      <c r="AS64" s="5"/>
      <c r="AT64" s="5"/>
      <c r="AU64" s="5"/>
      <c r="AV64" s="5"/>
      <c r="AW64" s="5"/>
      <c r="AY64" s="5"/>
      <c r="AZ64" s="5"/>
      <c r="BA64" s="5"/>
      <c r="BB64" s="5"/>
      <c r="BC64" s="5"/>
      <c r="BD64" s="5"/>
    </row>
    <row r="65" spans="2:56" x14ac:dyDescent="0.15">
      <c r="C65" s="101">
        <f>H18</f>
        <v>0</v>
      </c>
      <c r="D65" s="102">
        <f>G18</f>
        <v>1</v>
      </c>
      <c r="E65" s="102">
        <v>0</v>
      </c>
      <c r="F65" s="102">
        <v>0</v>
      </c>
      <c r="G65" s="102">
        <v>0</v>
      </c>
      <c r="H65" s="103">
        <v>0</v>
      </c>
      <c r="K65" s="12">
        <v>0</v>
      </c>
      <c r="L65" s="221">
        <f>12*$C$20*E18/(C18^3)</f>
        <v>56414.407195984677</v>
      </c>
      <c r="M65" s="221">
        <f>-6*$C$20*E18/(C18^2)</f>
        <v>-474699.02935061313</v>
      </c>
      <c r="N65" s="221">
        <v>0</v>
      </c>
      <c r="O65" s="221">
        <f>-12*$C$20*E18/(C18^3)</f>
        <v>-56414.407195984677</v>
      </c>
      <c r="P65" s="222">
        <f>-6*$C$20*E18/(C18^2)</f>
        <v>-474699.02935061313</v>
      </c>
      <c r="S65" s="101">
        <f>-H18</f>
        <v>0</v>
      </c>
      <c r="T65" s="102">
        <f>G18</f>
        <v>1</v>
      </c>
      <c r="U65" s="102">
        <v>0</v>
      </c>
      <c r="V65" s="102">
        <v>0</v>
      </c>
      <c r="W65" s="102">
        <v>0</v>
      </c>
      <c r="X65" s="103">
        <v>0</v>
      </c>
      <c r="AA65" s="68">
        <v>0</v>
      </c>
      <c r="AB65" s="69">
        <v>56414.407195984677</v>
      </c>
      <c r="AC65" s="69">
        <v>-474699.02935061313</v>
      </c>
      <c r="AD65" s="69">
        <v>0</v>
      </c>
      <c r="AE65" s="69">
        <v>-56414.407195984677</v>
      </c>
      <c r="AF65" s="70">
        <v>-474699.02935061313</v>
      </c>
      <c r="AI65" s="68">
        <v>0</v>
      </c>
      <c r="AJ65" s="69">
        <v>56414.407195984677</v>
      </c>
      <c r="AK65" s="69">
        <v>-474699.02935061313</v>
      </c>
      <c r="AL65" s="69">
        <v>0</v>
      </c>
      <c r="AM65" s="69">
        <v>-56414.407195984677</v>
      </c>
      <c r="AN65" s="70">
        <v>-474699.02935061313</v>
      </c>
      <c r="AR65" s="5"/>
      <c r="AS65" s="5"/>
      <c r="AT65" s="5"/>
      <c r="AU65" s="5"/>
      <c r="AV65" s="5"/>
      <c r="AW65" s="5"/>
      <c r="AY65" s="5"/>
      <c r="AZ65" s="5"/>
      <c r="BA65" s="5"/>
      <c r="BB65" s="5"/>
      <c r="BC65" s="5"/>
      <c r="BD65" s="5"/>
    </row>
    <row r="66" spans="2:56" ht="13.5" customHeight="1" x14ac:dyDescent="0.15">
      <c r="B66" s="237" t="s">
        <v>91</v>
      </c>
      <c r="C66" s="101">
        <v>0</v>
      </c>
      <c r="D66" s="102">
        <v>0</v>
      </c>
      <c r="E66" s="102">
        <v>1</v>
      </c>
      <c r="F66" s="102">
        <v>0</v>
      </c>
      <c r="G66" s="102">
        <v>0</v>
      </c>
      <c r="H66" s="103">
        <v>0</v>
      </c>
      <c r="J66" s="237" t="s">
        <v>97</v>
      </c>
      <c r="K66" s="12">
        <v>0</v>
      </c>
      <c r="L66" s="221">
        <f>-6*$C$20*E18/(C18^2)</f>
        <v>-474699.02935061313</v>
      </c>
      <c r="M66" s="221">
        <f>4*$C$20*E18/C18</f>
        <v>5325806.643294313</v>
      </c>
      <c r="N66" s="221">
        <v>0</v>
      </c>
      <c r="O66" s="221">
        <f>6*$C$20*E18/(C18^2)</f>
        <v>474699.02935061313</v>
      </c>
      <c r="P66" s="222">
        <f>2*$C$20*E18/C18</f>
        <v>2662903.3216471565</v>
      </c>
      <c r="R66" s="238" t="s">
        <v>98</v>
      </c>
      <c r="S66" s="101">
        <v>0</v>
      </c>
      <c r="T66" s="102">
        <v>0</v>
      </c>
      <c r="U66" s="102">
        <v>1</v>
      </c>
      <c r="V66" s="102">
        <v>0</v>
      </c>
      <c r="W66" s="102">
        <v>0</v>
      </c>
      <c r="X66" s="103">
        <v>0</v>
      </c>
      <c r="Z66" s="237" t="s">
        <v>99</v>
      </c>
      <c r="AA66" s="68">
        <v>0</v>
      </c>
      <c r="AB66" s="69">
        <v>-474699.02935061313</v>
      </c>
      <c r="AC66" s="69">
        <v>5325806.643294313</v>
      </c>
      <c r="AD66" s="69">
        <v>0</v>
      </c>
      <c r="AE66" s="69">
        <v>474699.02935061313</v>
      </c>
      <c r="AF66" s="70">
        <v>2662903.3216471565</v>
      </c>
      <c r="AH66" s="239" t="s">
        <v>100</v>
      </c>
      <c r="AI66" s="68">
        <v>0</v>
      </c>
      <c r="AJ66" s="69">
        <v>-474699.02935061313</v>
      </c>
      <c r="AK66" s="69">
        <v>5325806.643294313</v>
      </c>
      <c r="AL66" s="69">
        <v>0</v>
      </c>
      <c r="AM66" s="69">
        <v>474699.02935061313</v>
      </c>
      <c r="AN66" s="70">
        <v>2662903.3216471565</v>
      </c>
      <c r="AR66" s="5"/>
      <c r="AS66" s="5"/>
      <c r="AT66" s="5"/>
      <c r="AU66" s="5"/>
      <c r="AV66" s="5"/>
      <c r="AW66" s="5"/>
      <c r="AY66" s="5"/>
      <c r="AZ66" s="5"/>
      <c r="BA66" s="5"/>
      <c r="BB66" s="5"/>
      <c r="BC66" s="5"/>
      <c r="BD66" s="5"/>
    </row>
    <row r="67" spans="2:56" x14ac:dyDescent="0.15">
      <c r="B67" s="238"/>
      <c r="C67" s="101">
        <v>0</v>
      </c>
      <c r="D67" s="102">
        <v>0</v>
      </c>
      <c r="E67" s="102">
        <v>0</v>
      </c>
      <c r="F67" s="102">
        <f>G18</f>
        <v>1</v>
      </c>
      <c r="G67" s="102">
        <f>-H18</f>
        <v>0</v>
      </c>
      <c r="H67" s="103">
        <v>0</v>
      </c>
      <c r="J67" s="238"/>
      <c r="K67" s="12">
        <f>-$C$20*F18/C18</f>
        <v>-3993107.1364905816</v>
      </c>
      <c r="L67" s="221">
        <v>0</v>
      </c>
      <c r="M67" s="221">
        <v>0</v>
      </c>
      <c r="N67" s="221">
        <f>$C$20*F18/C18</f>
        <v>3993107.1364905816</v>
      </c>
      <c r="O67" s="221">
        <v>0</v>
      </c>
      <c r="P67" s="222">
        <v>0</v>
      </c>
      <c r="R67" s="238"/>
      <c r="S67" s="101">
        <v>0</v>
      </c>
      <c r="T67" s="102">
        <v>0</v>
      </c>
      <c r="U67" s="102">
        <v>0</v>
      </c>
      <c r="V67" s="102">
        <f>G18</f>
        <v>1</v>
      </c>
      <c r="W67" s="102">
        <f>H18</f>
        <v>0</v>
      </c>
      <c r="X67" s="103">
        <v>0</v>
      </c>
      <c r="Z67" s="238"/>
      <c r="AA67" s="68">
        <v>-3993107.1364905816</v>
      </c>
      <c r="AB67" s="69">
        <v>0</v>
      </c>
      <c r="AC67" s="69">
        <v>0</v>
      </c>
      <c r="AD67" s="69">
        <v>3993107.1364905816</v>
      </c>
      <c r="AE67" s="69">
        <v>0</v>
      </c>
      <c r="AF67" s="70">
        <v>0</v>
      </c>
      <c r="AH67" s="240"/>
      <c r="AI67" s="68">
        <v>-3993107.1364905816</v>
      </c>
      <c r="AJ67" s="69">
        <v>0</v>
      </c>
      <c r="AK67" s="69">
        <v>0</v>
      </c>
      <c r="AL67" s="69">
        <v>3993107.1364905816</v>
      </c>
      <c r="AM67" s="69">
        <v>0</v>
      </c>
      <c r="AN67" s="70">
        <v>0</v>
      </c>
      <c r="AR67" s="5"/>
      <c r="AS67" s="5"/>
      <c r="AT67" s="5"/>
      <c r="AU67" s="5"/>
      <c r="AV67" s="5"/>
      <c r="AW67" s="5"/>
      <c r="AY67" s="5"/>
      <c r="AZ67" s="5"/>
      <c r="BA67" s="5"/>
      <c r="BB67" s="5"/>
      <c r="BC67" s="5"/>
      <c r="BD67" s="5"/>
    </row>
    <row r="68" spans="2:56" x14ac:dyDescent="0.15">
      <c r="C68" s="101">
        <v>0</v>
      </c>
      <c r="D68" s="102">
        <v>0</v>
      </c>
      <c r="E68" s="102">
        <v>0</v>
      </c>
      <c r="F68" s="102">
        <f>H18</f>
        <v>0</v>
      </c>
      <c r="G68" s="102">
        <f>G18</f>
        <v>1</v>
      </c>
      <c r="H68" s="103">
        <v>0</v>
      </c>
      <c r="K68" s="12">
        <v>0</v>
      </c>
      <c r="L68" s="221">
        <f>-12*$C$20*E18/(C18^3)</f>
        <v>-56414.407195984677</v>
      </c>
      <c r="M68" s="221">
        <f>6*$C$20*E18/(C18^2)</f>
        <v>474699.02935061313</v>
      </c>
      <c r="N68" s="221">
        <v>0</v>
      </c>
      <c r="O68" s="221">
        <f>12*$C$20*E18/(C18^3)</f>
        <v>56414.407195984677</v>
      </c>
      <c r="P68" s="222">
        <f>6*$C$20*E18/(C18^2)</f>
        <v>474699.02935061313</v>
      </c>
      <c r="S68" s="101">
        <v>0</v>
      </c>
      <c r="T68" s="102">
        <v>0</v>
      </c>
      <c r="U68" s="102">
        <v>0</v>
      </c>
      <c r="V68" s="102">
        <f>-H18</f>
        <v>0</v>
      </c>
      <c r="W68" s="102">
        <f>G18</f>
        <v>1</v>
      </c>
      <c r="X68" s="103">
        <v>0</v>
      </c>
      <c r="AA68" s="68">
        <v>0</v>
      </c>
      <c r="AB68" s="69">
        <v>-56414.407195984677</v>
      </c>
      <c r="AC68" s="69">
        <v>474699.02935061313</v>
      </c>
      <c r="AD68" s="69">
        <v>0</v>
      </c>
      <c r="AE68" s="69">
        <v>56414.407195984677</v>
      </c>
      <c r="AF68" s="70">
        <v>474699.02935061313</v>
      </c>
      <c r="AI68" s="68">
        <v>0</v>
      </c>
      <c r="AJ68" s="69">
        <v>-56414.407195984677</v>
      </c>
      <c r="AK68" s="69">
        <v>474699.02935061313</v>
      </c>
      <c r="AL68" s="69">
        <v>0</v>
      </c>
      <c r="AM68" s="69">
        <v>56414.407195984677</v>
      </c>
      <c r="AN68" s="70">
        <v>474699.02935061313</v>
      </c>
      <c r="AR68" s="5"/>
      <c r="AS68" s="5"/>
      <c r="AT68" s="5"/>
      <c r="AU68" s="5"/>
      <c r="AV68" s="5"/>
      <c r="AW68" s="5"/>
      <c r="AY68" s="5"/>
      <c r="AZ68" s="5"/>
      <c r="BA68" s="5"/>
      <c r="BB68" s="5"/>
      <c r="BC68" s="5"/>
      <c r="BD68" s="5"/>
    </row>
    <row r="69" spans="2:56" x14ac:dyDescent="0.15">
      <c r="C69" s="104">
        <v>0</v>
      </c>
      <c r="D69" s="105">
        <v>0</v>
      </c>
      <c r="E69" s="105">
        <v>0</v>
      </c>
      <c r="F69" s="105">
        <v>0</v>
      </c>
      <c r="G69" s="105">
        <v>0</v>
      </c>
      <c r="H69" s="106">
        <v>1</v>
      </c>
      <c r="K69" s="13">
        <v>0</v>
      </c>
      <c r="L69" s="223">
        <f>-6*$C$20*E18/(C18^2)</f>
        <v>-474699.02935061313</v>
      </c>
      <c r="M69" s="223">
        <f>2*$C$20*E18/C18</f>
        <v>2662903.3216471565</v>
      </c>
      <c r="N69" s="223">
        <v>0</v>
      </c>
      <c r="O69" s="223">
        <f>6*$C$20*E18/(C18^2)</f>
        <v>474699.02935061313</v>
      </c>
      <c r="P69" s="224">
        <f>4*$C$20*E18/C18</f>
        <v>5325806.643294313</v>
      </c>
      <c r="S69" s="104">
        <v>0</v>
      </c>
      <c r="T69" s="105">
        <v>0</v>
      </c>
      <c r="U69" s="105">
        <v>0</v>
      </c>
      <c r="V69" s="105">
        <v>0</v>
      </c>
      <c r="W69" s="105">
        <v>0</v>
      </c>
      <c r="X69" s="106">
        <v>1</v>
      </c>
      <c r="AA69" s="71">
        <v>0</v>
      </c>
      <c r="AB69" s="72">
        <v>-474699.02935061313</v>
      </c>
      <c r="AC69" s="72">
        <v>2662903.3216471565</v>
      </c>
      <c r="AD69" s="72">
        <v>0</v>
      </c>
      <c r="AE69" s="72">
        <v>474699.02935061313</v>
      </c>
      <c r="AF69" s="73">
        <v>5325806.643294313</v>
      </c>
      <c r="AI69" s="71">
        <v>0</v>
      </c>
      <c r="AJ69" s="72">
        <v>-474699.02935061313</v>
      </c>
      <c r="AK69" s="72">
        <v>2662903.3216471565</v>
      </c>
      <c r="AL69" s="72">
        <v>0</v>
      </c>
      <c r="AM69" s="72">
        <v>474699.02935061313</v>
      </c>
      <c r="AN69" s="73">
        <v>5325806.643294313</v>
      </c>
      <c r="AR69" s="5"/>
      <c r="AS69" s="5"/>
      <c r="AT69" s="5"/>
      <c r="AU69" s="5"/>
      <c r="AV69" s="5"/>
      <c r="AW69" s="5"/>
      <c r="AY69" s="5"/>
      <c r="AZ69" s="5"/>
      <c r="BA69" s="5"/>
      <c r="BB69" s="5"/>
      <c r="BC69" s="5"/>
      <c r="BD69" s="5"/>
    </row>
    <row r="75" spans="2:56" x14ac:dyDescent="0.15">
      <c r="C75" s="1"/>
      <c r="J75" s="1"/>
    </row>
    <row r="83" spans="3:10" x14ac:dyDescent="0.15">
      <c r="C83" s="1"/>
      <c r="J83" s="1"/>
    </row>
    <row r="91" spans="3:10" x14ac:dyDescent="0.15">
      <c r="C91" s="1"/>
    </row>
  </sheetData>
  <sheetProtection algorithmName="SHA-512" hashValue="13LcdtCKeLI7GoQdWIQe5Oq65sx97c2cbBo0IJZ/QKXyy9OG/my7QKQvBEAXhEgoOcvEkJ4NrKiUUwKJFOxIEw==" saltValue="ygT4He5a1HpqU8m1O7iU+g==" spinCount="100000" sheet="1" objects="1" scenarios="1"/>
  <mergeCells count="31">
    <mergeCell ref="AH33:AH34"/>
    <mergeCell ref="AI33:AK34"/>
    <mergeCell ref="B28:B29"/>
    <mergeCell ref="J28:J29"/>
    <mergeCell ref="R28:R29"/>
    <mergeCell ref="K34:M35"/>
    <mergeCell ref="B38:B39"/>
    <mergeCell ref="J38:J39"/>
    <mergeCell ref="R38:R39"/>
    <mergeCell ref="Z38:Z39"/>
    <mergeCell ref="AH38:AH39"/>
    <mergeCell ref="B45:B46"/>
    <mergeCell ref="J45:J46"/>
    <mergeCell ref="R45:R46"/>
    <mergeCell ref="Z45:Z46"/>
    <mergeCell ref="AH45:AH46"/>
    <mergeCell ref="B59:B60"/>
    <mergeCell ref="J59:J60"/>
    <mergeCell ref="R59:R60"/>
    <mergeCell ref="Z59:Z60"/>
    <mergeCell ref="AH59:AH60"/>
    <mergeCell ref="B52:B53"/>
    <mergeCell ref="J52:J53"/>
    <mergeCell ref="R52:R53"/>
    <mergeCell ref="Z52:Z53"/>
    <mergeCell ref="AH52:AH53"/>
    <mergeCell ref="B66:B67"/>
    <mergeCell ref="J66:J67"/>
    <mergeCell ref="R66:R67"/>
    <mergeCell ref="Z66:Z67"/>
    <mergeCell ref="AH66:AH67"/>
  </mergeCells>
  <phoneticPr fontId="1"/>
  <hyperlinks>
    <hyperlink ref="T6" r:id="rId1"/>
    <hyperlink ref="T12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Y164"/>
  <sheetViews>
    <sheetView topLeftCell="A70" zoomScale="70" zoomScaleNormal="70" workbookViewId="0">
      <selection activeCell="E105" sqref="E105"/>
    </sheetView>
  </sheetViews>
  <sheetFormatPr defaultRowHeight="13.5" x14ac:dyDescent="0.15"/>
  <cols>
    <col min="3" max="3" width="12.75" bestFit="1" customWidth="1"/>
    <col min="4" max="4" width="13.875" bestFit="1" customWidth="1"/>
    <col min="5" max="10" width="15" bestFit="1" customWidth="1"/>
    <col min="11" max="15" width="14" bestFit="1" customWidth="1"/>
    <col min="16" max="17" width="13.875" bestFit="1" customWidth="1"/>
    <col min="18" max="18" width="12.375" bestFit="1" customWidth="1"/>
    <col min="19" max="19" width="13.875" bestFit="1" customWidth="1"/>
    <col min="20" max="20" width="13.5" bestFit="1" customWidth="1"/>
    <col min="21" max="21" width="12.375" bestFit="1" customWidth="1"/>
  </cols>
  <sheetData>
    <row r="2" spans="2:22" x14ac:dyDescent="0.15">
      <c r="B2" t="s">
        <v>111</v>
      </c>
    </row>
    <row r="3" spans="2:22" x14ac:dyDescent="0.15"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33</v>
      </c>
      <c r="Q3" s="2" t="s">
        <v>34</v>
      </c>
      <c r="R3" s="2" t="s">
        <v>35</v>
      </c>
      <c r="S3" s="2" t="s">
        <v>36</v>
      </c>
      <c r="T3" s="2" t="s">
        <v>37</v>
      </c>
      <c r="U3" s="2" t="s">
        <v>38</v>
      </c>
      <c r="V3" s="2" t="s">
        <v>39</v>
      </c>
    </row>
    <row r="4" spans="2:22" x14ac:dyDescent="0.15">
      <c r="C4" s="3" t="s">
        <v>104</v>
      </c>
      <c r="D4" s="1">
        <v>1</v>
      </c>
      <c r="E4" s="111">
        <f>電協研モデル!AI36</f>
        <v>805902.54949229315</v>
      </c>
      <c r="F4" s="108">
        <f>電協研モデル!AJ36</f>
        <v>8.1263437408265656E-10</v>
      </c>
      <c r="G4" s="108">
        <f>電協研モデル!AK36</f>
        <v>4714529.914529915</v>
      </c>
      <c r="H4" s="108">
        <f>電協研モデル!AL36</f>
        <v>-805902.54949229315</v>
      </c>
      <c r="I4" s="108">
        <f>電協研モデル!AM36</f>
        <v>-8.1263437408265656E-10</v>
      </c>
      <c r="J4" s="108">
        <f>電協研モデル!AN36</f>
        <v>4714529.914529915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2:22" x14ac:dyDescent="0.15">
      <c r="D5">
        <v>1</v>
      </c>
      <c r="E5" s="109">
        <f>電協研モデル!AI37</f>
        <v>8.1263437408265656E-10</v>
      </c>
      <c r="F5" s="110">
        <f>電協研モデル!AJ37</f>
        <v>14071794.871794872</v>
      </c>
      <c r="G5" s="110">
        <f>電協研モデル!AK37</f>
        <v>-2.887999520203397E-10</v>
      </c>
      <c r="H5" s="110">
        <f>電協研モデル!AL37</f>
        <v>-8.1263437408265656E-10</v>
      </c>
      <c r="I5" s="110">
        <f>電協研モデル!AM37</f>
        <v>-14071794.871794872</v>
      </c>
      <c r="J5" s="110">
        <f>電協研モデル!AN37</f>
        <v>-2.887999520203397E-10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2:22" x14ac:dyDescent="0.15">
      <c r="D6">
        <v>1</v>
      </c>
      <c r="E6" s="109">
        <f>電協研モデル!AI38</f>
        <v>4714529.914529915</v>
      </c>
      <c r="F6" s="110">
        <f>電協研モデル!AJ38</f>
        <v>-2.887999520203397E-10</v>
      </c>
      <c r="G6" s="110">
        <f>電協研モデル!AK38</f>
        <v>36773333.333333336</v>
      </c>
      <c r="H6" s="110">
        <f>電協研モデル!AL38</f>
        <v>-4714529.914529915</v>
      </c>
      <c r="I6" s="110">
        <f>電協研モデル!AM38</f>
        <v>2.887999520203397E-10</v>
      </c>
      <c r="J6" s="110">
        <f>電協研モデル!AN38</f>
        <v>18386666.666666668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2:22" x14ac:dyDescent="0.15">
      <c r="D7">
        <v>2</v>
      </c>
      <c r="E7" s="109">
        <f>電協研モデル!AI39</f>
        <v>-805902.54949229315</v>
      </c>
      <c r="F7" s="110">
        <f>電協研モデル!AJ39</f>
        <v>-8.1263437408265656E-10</v>
      </c>
      <c r="G7" s="110">
        <f>電協研モデル!AK39</f>
        <v>-4714529.914529915</v>
      </c>
      <c r="H7" s="110">
        <f>電協研モデル!AL39</f>
        <v>805902.54949229315</v>
      </c>
      <c r="I7" s="110">
        <f>電協研モデル!AM39</f>
        <v>8.1263437408265656E-10</v>
      </c>
      <c r="J7" s="110">
        <f>電協研モデル!AN39</f>
        <v>-4714529.914529915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2:22" x14ac:dyDescent="0.15">
      <c r="D8">
        <v>2</v>
      </c>
      <c r="E8" s="109">
        <f>電協研モデル!AI40</f>
        <v>-8.1263437408265656E-10</v>
      </c>
      <c r="F8" s="110">
        <f>電協研モデル!AJ40</f>
        <v>-14071794.871794872</v>
      </c>
      <c r="G8" s="110">
        <f>電協研モデル!AK40</f>
        <v>2.887999520203397E-10</v>
      </c>
      <c r="H8" s="110">
        <f>電協研モデル!AL40</f>
        <v>8.1263437408265656E-10</v>
      </c>
      <c r="I8" s="110">
        <f>電協研モデル!AM40</f>
        <v>14071794.871794872</v>
      </c>
      <c r="J8" s="110">
        <f>電協研モデル!AN40</f>
        <v>2.887999520203397E-10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/>
    </row>
    <row r="9" spans="2:22" x14ac:dyDescent="0.15">
      <c r="D9">
        <v>2</v>
      </c>
      <c r="E9" s="109">
        <f>電協研モデル!AI41</f>
        <v>4714529.914529915</v>
      </c>
      <c r="F9" s="110">
        <f>電協研モデル!AJ41</f>
        <v>-2.887999520203397E-10</v>
      </c>
      <c r="G9" s="110">
        <f>電協研モデル!AK41</f>
        <v>18386666.666666668</v>
      </c>
      <c r="H9" s="110">
        <f>電協研モデル!AL41</f>
        <v>-4714529.914529915</v>
      </c>
      <c r="I9" s="110">
        <f>電協研モデル!AM41</f>
        <v>2.887999520203397E-10</v>
      </c>
      <c r="J9" s="110">
        <f>電協研モデル!AN41</f>
        <v>36773333.333333336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2:22" x14ac:dyDescent="0.15">
      <c r="D10">
        <v>3</v>
      </c>
      <c r="E10" s="46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</row>
    <row r="11" spans="2:22" x14ac:dyDescent="0.15">
      <c r="D11">
        <v>3</v>
      </c>
      <c r="E11" s="46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x14ac:dyDescent="0.15">
      <c r="D12">
        <v>3</v>
      </c>
      <c r="E12" s="46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2:22" x14ac:dyDescent="0.15">
      <c r="D13">
        <v>4</v>
      </c>
      <c r="E13" s="4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2:22" x14ac:dyDescent="0.15">
      <c r="D14">
        <v>4</v>
      </c>
      <c r="E14" s="4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</row>
    <row r="15" spans="2:22" x14ac:dyDescent="0.15">
      <c r="D15">
        <v>4</v>
      </c>
      <c r="E15" s="46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2:22" x14ac:dyDescent="0.15">
      <c r="D16">
        <v>5</v>
      </c>
      <c r="E16" s="46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</row>
    <row r="17" spans="3:22" x14ac:dyDescent="0.15">
      <c r="D17">
        <v>5</v>
      </c>
      <c r="E17" s="46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</row>
    <row r="18" spans="3:22" x14ac:dyDescent="0.15">
      <c r="D18">
        <v>5</v>
      </c>
      <c r="E18" s="46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3:22" x14ac:dyDescent="0.15">
      <c r="D19">
        <v>6</v>
      </c>
      <c r="E19" s="46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3:22" x14ac:dyDescent="0.15">
      <c r="D20">
        <v>6</v>
      </c>
      <c r="E20" s="4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3:22" x14ac:dyDescent="0.15">
      <c r="D21">
        <v>6</v>
      </c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3" spans="3:22" x14ac:dyDescent="0.15">
      <c r="C23" s="3" t="s">
        <v>105</v>
      </c>
      <c r="E23" s="2" t="s">
        <v>22</v>
      </c>
      <c r="F23" s="2" t="s">
        <v>23</v>
      </c>
      <c r="G23" s="2" t="s">
        <v>24</v>
      </c>
      <c r="H23" s="2" t="s">
        <v>25</v>
      </c>
      <c r="I23" s="2" t="s">
        <v>26</v>
      </c>
      <c r="J23" s="2" t="s">
        <v>27</v>
      </c>
      <c r="K23" s="2" t="s">
        <v>28</v>
      </c>
      <c r="L23" s="2" t="s">
        <v>29</v>
      </c>
      <c r="M23" s="2" t="s">
        <v>30</v>
      </c>
      <c r="N23" s="2" t="s">
        <v>31</v>
      </c>
      <c r="O23" s="2" t="s">
        <v>32</v>
      </c>
      <c r="P23" s="2" t="s">
        <v>33</v>
      </c>
      <c r="Q23" s="2" t="s">
        <v>34</v>
      </c>
      <c r="R23" s="2" t="s">
        <v>35</v>
      </c>
      <c r="S23" s="2" t="s">
        <v>36</v>
      </c>
      <c r="T23" s="2" t="s">
        <v>37</v>
      </c>
      <c r="U23" s="2" t="s">
        <v>38</v>
      </c>
      <c r="V23" s="2" t="s">
        <v>39</v>
      </c>
    </row>
    <row r="24" spans="3:22" x14ac:dyDescent="0.15">
      <c r="D24">
        <v>1</v>
      </c>
      <c r="E24" s="50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</row>
    <row r="25" spans="3:22" x14ac:dyDescent="0.15">
      <c r="D25">
        <v>1</v>
      </c>
      <c r="E25" s="46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</row>
    <row r="26" spans="3:22" x14ac:dyDescent="0.15">
      <c r="D26">
        <v>1</v>
      </c>
      <c r="E26" s="46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5"/>
    </row>
    <row r="27" spans="3:22" x14ac:dyDescent="0.15">
      <c r="D27">
        <v>2</v>
      </c>
      <c r="E27" s="46"/>
      <c r="F27" s="44"/>
      <c r="G27" s="44"/>
      <c r="H27" s="110">
        <f>電協研モデル!AI43</f>
        <v>470387755.10204047</v>
      </c>
      <c r="I27" s="110">
        <f>電協研モデル!AJ43</f>
        <v>-2.1610868653697278E-8</v>
      </c>
      <c r="J27" s="110">
        <f>電協研モデル!AK43</f>
        <v>329271428.57142842</v>
      </c>
      <c r="K27" s="110">
        <f>電協研モデル!AL43</f>
        <v>-470387755.10204047</v>
      </c>
      <c r="L27" s="110">
        <f>電協研モデル!AM43</f>
        <v>2.1610868653697278E-8</v>
      </c>
      <c r="M27" s="110">
        <f>電協研モデル!AN43</f>
        <v>329271428.57142842</v>
      </c>
      <c r="N27" s="44"/>
      <c r="O27" s="44"/>
      <c r="P27" s="44"/>
      <c r="Q27" s="44"/>
      <c r="R27" s="44"/>
      <c r="S27" s="44"/>
      <c r="T27" s="44"/>
      <c r="U27" s="44"/>
      <c r="V27" s="45"/>
    </row>
    <row r="28" spans="3:22" x14ac:dyDescent="0.15">
      <c r="D28">
        <v>2</v>
      </c>
      <c r="E28" s="46"/>
      <c r="F28" s="44"/>
      <c r="G28" s="44"/>
      <c r="H28" s="110">
        <f>電協研モデル!AI44</f>
        <v>-2.1610868653697278E-8</v>
      </c>
      <c r="I28" s="110">
        <f>電協研モデル!AJ44</f>
        <v>117599999.99999997</v>
      </c>
      <c r="J28" s="110">
        <f>電協研モデル!AK44</f>
        <v>-2.0170319097991978E-8</v>
      </c>
      <c r="K28" s="110">
        <f>電協研モデル!AL44</f>
        <v>2.1610868653697278E-8</v>
      </c>
      <c r="L28" s="110">
        <f>電協研モデル!AM44</f>
        <v>-117599999.99999997</v>
      </c>
      <c r="M28" s="110">
        <f>電協研モデル!AN44</f>
        <v>-2.0170319097991978E-8</v>
      </c>
      <c r="N28" s="44"/>
      <c r="O28" s="44"/>
      <c r="P28" s="44"/>
      <c r="Q28" s="44"/>
      <c r="R28" s="44"/>
      <c r="S28" s="44"/>
      <c r="T28" s="44"/>
      <c r="U28" s="44"/>
      <c r="V28" s="45"/>
    </row>
    <row r="29" spans="3:22" x14ac:dyDescent="0.15">
      <c r="D29">
        <v>2</v>
      </c>
      <c r="E29" s="46"/>
      <c r="F29" s="44"/>
      <c r="G29" s="44"/>
      <c r="H29" s="110">
        <f>電協研モデル!AI45</f>
        <v>329271428.57142842</v>
      </c>
      <c r="I29" s="110">
        <f>電協研モデル!AJ45</f>
        <v>-2.0170319097991978E-8</v>
      </c>
      <c r="J29" s="110">
        <f>電協研モデル!AK45</f>
        <v>307319999.99999994</v>
      </c>
      <c r="K29" s="110">
        <f>電協研モデル!AL45</f>
        <v>-329271428.57142842</v>
      </c>
      <c r="L29" s="110">
        <f>電協研モデル!AM45</f>
        <v>2.0170319097991978E-8</v>
      </c>
      <c r="M29" s="110">
        <f>電協研モデル!AN45</f>
        <v>153659999.99999997</v>
      </c>
      <c r="N29" s="44"/>
      <c r="O29" s="44"/>
      <c r="P29" s="44"/>
      <c r="Q29" s="44"/>
      <c r="R29" s="44"/>
      <c r="S29" s="44"/>
      <c r="T29" s="44"/>
      <c r="U29" s="44"/>
      <c r="V29" s="45"/>
    </row>
    <row r="30" spans="3:22" x14ac:dyDescent="0.15">
      <c r="D30">
        <v>3</v>
      </c>
      <c r="E30" s="46"/>
      <c r="F30" s="44"/>
      <c r="G30" s="44"/>
      <c r="H30" s="110">
        <f>電協研モデル!AI46</f>
        <v>-470387755.10204047</v>
      </c>
      <c r="I30" s="110">
        <f>電協研モデル!AJ46</f>
        <v>2.1610868653697278E-8</v>
      </c>
      <c r="J30" s="110">
        <f>電協研モデル!AK46</f>
        <v>-329271428.57142842</v>
      </c>
      <c r="K30" s="110">
        <f>電協研モデル!AL46</f>
        <v>470387755.10204047</v>
      </c>
      <c r="L30" s="110">
        <f>電協研モデル!AM46</f>
        <v>-2.1610868653697278E-8</v>
      </c>
      <c r="M30" s="110">
        <f>電協研モデル!AN46</f>
        <v>-329271428.57142842</v>
      </c>
      <c r="N30" s="44"/>
      <c r="O30" s="44"/>
      <c r="P30" s="44"/>
      <c r="Q30" s="44"/>
      <c r="R30" s="44"/>
      <c r="S30" s="44"/>
      <c r="T30" s="44"/>
      <c r="U30" s="44"/>
      <c r="V30" s="45"/>
    </row>
    <row r="31" spans="3:22" x14ac:dyDescent="0.15">
      <c r="D31">
        <v>3</v>
      </c>
      <c r="E31" s="46"/>
      <c r="F31" s="44"/>
      <c r="G31" s="44"/>
      <c r="H31" s="110">
        <f>電協研モデル!AI47</f>
        <v>2.1610868653697278E-8</v>
      </c>
      <c r="I31" s="110">
        <f>電協研モデル!AJ47</f>
        <v>-117599999.99999997</v>
      </c>
      <c r="J31" s="110">
        <f>電協研モデル!AK47</f>
        <v>2.0170319097991978E-8</v>
      </c>
      <c r="K31" s="110">
        <f>電協研モデル!AL47</f>
        <v>-2.1610868653697278E-8</v>
      </c>
      <c r="L31" s="110">
        <f>電協研モデル!AM47</f>
        <v>117599999.99999997</v>
      </c>
      <c r="M31" s="110">
        <f>電協研モデル!AN47</f>
        <v>2.0170319097991978E-8</v>
      </c>
      <c r="N31" s="44"/>
      <c r="O31" s="44"/>
      <c r="P31" s="44"/>
      <c r="Q31" s="44"/>
      <c r="R31" s="44"/>
      <c r="S31" s="44"/>
      <c r="T31" s="44"/>
      <c r="U31" s="44"/>
      <c r="V31" s="45"/>
    </row>
    <row r="32" spans="3:22" x14ac:dyDescent="0.15">
      <c r="D32">
        <v>3</v>
      </c>
      <c r="E32" s="46"/>
      <c r="F32" s="44"/>
      <c r="G32" s="44"/>
      <c r="H32" s="110">
        <f>電協研モデル!AI48</f>
        <v>329271428.57142842</v>
      </c>
      <c r="I32" s="110">
        <f>電協研モデル!AJ48</f>
        <v>-2.0170319097991978E-8</v>
      </c>
      <c r="J32" s="110">
        <f>電協研モデル!AK48</f>
        <v>153659999.99999997</v>
      </c>
      <c r="K32" s="110">
        <f>電協研モデル!AL48</f>
        <v>-329271428.57142842</v>
      </c>
      <c r="L32" s="110">
        <f>電協研モデル!AM48</f>
        <v>2.0170319097991978E-8</v>
      </c>
      <c r="M32" s="110">
        <f>電協研モデル!AN48</f>
        <v>307319999.99999994</v>
      </c>
      <c r="N32" s="44"/>
      <c r="O32" s="44"/>
      <c r="P32" s="44"/>
      <c r="Q32" s="44"/>
      <c r="R32" s="44"/>
      <c r="S32" s="44"/>
      <c r="T32" s="44"/>
      <c r="U32" s="44"/>
      <c r="V32" s="45"/>
    </row>
    <row r="33" spans="3:22" x14ac:dyDescent="0.15">
      <c r="D33">
        <v>4</v>
      </c>
      <c r="E33" s="46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5"/>
    </row>
    <row r="34" spans="3:22" x14ac:dyDescent="0.15">
      <c r="D34">
        <v>4</v>
      </c>
      <c r="E34" s="46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5"/>
    </row>
    <row r="35" spans="3:22" x14ac:dyDescent="0.15">
      <c r="D35">
        <v>4</v>
      </c>
      <c r="E35" s="46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</row>
    <row r="36" spans="3:22" x14ac:dyDescent="0.15">
      <c r="D36">
        <v>5</v>
      </c>
      <c r="E36" s="46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5"/>
    </row>
    <row r="37" spans="3:22" x14ac:dyDescent="0.15">
      <c r="D37">
        <v>5</v>
      </c>
      <c r="E37" s="46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5"/>
    </row>
    <row r="38" spans="3:22" x14ac:dyDescent="0.15">
      <c r="D38">
        <v>5</v>
      </c>
      <c r="E38" s="46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5"/>
    </row>
    <row r="39" spans="3:22" x14ac:dyDescent="0.15">
      <c r="D39">
        <v>6</v>
      </c>
      <c r="E39" s="46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5"/>
    </row>
    <row r="40" spans="3:22" x14ac:dyDescent="0.15">
      <c r="D40">
        <v>6</v>
      </c>
      <c r="E40" s="46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</row>
    <row r="41" spans="3:22" x14ac:dyDescent="0.15">
      <c r="D41">
        <v>6</v>
      </c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</row>
    <row r="42" spans="3:22" x14ac:dyDescent="0.15">
      <c r="E42" s="2"/>
      <c r="F42" s="2"/>
      <c r="G42" s="2"/>
      <c r="H42" s="2"/>
      <c r="I42" s="2"/>
      <c r="J42" s="2"/>
    </row>
    <row r="43" spans="3:22" x14ac:dyDescent="0.15">
      <c r="C43" s="3" t="s">
        <v>106</v>
      </c>
      <c r="D43" s="1"/>
      <c r="E43" s="2" t="s">
        <v>22</v>
      </c>
      <c r="F43" s="2" t="s">
        <v>23</v>
      </c>
      <c r="G43" s="2" t="s">
        <v>24</v>
      </c>
      <c r="H43" s="2" t="s">
        <v>25</v>
      </c>
      <c r="I43" s="2" t="s">
        <v>26</v>
      </c>
      <c r="J43" s="2" t="s">
        <v>27</v>
      </c>
      <c r="K43" s="2" t="s">
        <v>28</v>
      </c>
      <c r="L43" s="2" t="s">
        <v>29</v>
      </c>
      <c r="M43" s="2" t="s">
        <v>30</v>
      </c>
      <c r="N43" s="2" t="s">
        <v>31</v>
      </c>
      <c r="O43" s="2" t="s">
        <v>32</v>
      </c>
      <c r="P43" s="2" t="s">
        <v>33</v>
      </c>
      <c r="Q43" s="2" t="s">
        <v>34</v>
      </c>
      <c r="R43" s="2" t="s">
        <v>35</v>
      </c>
      <c r="S43" s="2" t="s">
        <v>36</v>
      </c>
      <c r="T43" s="2" t="s">
        <v>37</v>
      </c>
      <c r="U43" s="2" t="s">
        <v>38</v>
      </c>
      <c r="V43" s="2" t="s">
        <v>39</v>
      </c>
    </row>
    <row r="44" spans="3:22" x14ac:dyDescent="0.15">
      <c r="D44">
        <v>1</v>
      </c>
      <c r="E44" s="5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</row>
    <row r="45" spans="3:22" x14ac:dyDescent="0.15">
      <c r="D45">
        <v>1</v>
      </c>
      <c r="E45" s="46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5"/>
    </row>
    <row r="46" spans="3:22" x14ac:dyDescent="0.15">
      <c r="D46">
        <v>1</v>
      </c>
      <c r="E46" s="46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5"/>
    </row>
    <row r="47" spans="3:22" x14ac:dyDescent="0.15">
      <c r="D47">
        <v>2</v>
      </c>
      <c r="E47" s="46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5"/>
    </row>
    <row r="48" spans="3:22" x14ac:dyDescent="0.15">
      <c r="D48">
        <v>2</v>
      </c>
      <c r="E48" s="46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5"/>
    </row>
    <row r="49" spans="3:22" x14ac:dyDescent="0.15">
      <c r="D49">
        <v>2</v>
      </c>
      <c r="E49" s="51"/>
      <c r="F49" s="52"/>
      <c r="G49" s="52"/>
      <c r="H49" s="52"/>
      <c r="I49" s="52"/>
      <c r="J49" s="5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</row>
    <row r="50" spans="3:22" x14ac:dyDescent="0.15">
      <c r="D50">
        <v>3</v>
      </c>
      <c r="E50" s="46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5"/>
    </row>
    <row r="51" spans="3:22" x14ac:dyDescent="0.15">
      <c r="D51">
        <v>3</v>
      </c>
      <c r="E51" s="46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5"/>
    </row>
    <row r="52" spans="3:22" x14ac:dyDescent="0.15">
      <c r="D52">
        <v>3</v>
      </c>
      <c r="E52" s="46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5"/>
    </row>
    <row r="53" spans="3:22" x14ac:dyDescent="0.15">
      <c r="D53">
        <v>4</v>
      </c>
      <c r="E53" s="46"/>
      <c r="F53" s="44"/>
      <c r="G53" s="44"/>
      <c r="H53" s="44"/>
      <c r="I53" s="44"/>
      <c r="J53" s="44"/>
      <c r="K53" s="44"/>
      <c r="L53" s="44"/>
      <c r="M53" s="44"/>
      <c r="N53" s="110">
        <f>電協研モデル!AI50</f>
        <v>805902.54949229315</v>
      </c>
      <c r="O53" s="110">
        <f>電協研モデル!AJ50</f>
        <v>8.1263437408265656E-10</v>
      </c>
      <c r="P53" s="110">
        <f>電協研モデル!AK50</f>
        <v>4714529.914529915</v>
      </c>
      <c r="Q53" s="110">
        <f>電協研モデル!AL50</f>
        <v>-805902.54949229315</v>
      </c>
      <c r="R53" s="110">
        <f>電協研モデル!AM50</f>
        <v>-8.1263437408265656E-10</v>
      </c>
      <c r="S53" s="110">
        <f>電協研モデル!AN50</f>
        <v>4714529.914529915</v>
      </c>
      <c r="T53" s="44"/>
      <c r="U53" s="44"/>
      <c r="V53" s="45"/>
    </row>
    <row r="54" spans="3:22" x14ac:dyDescent="0.15">
      <c r="D54">
        <v>4</v>
      </c>
      <c r="E54" s="46"/>
      <c r="F54" s="44"/>
      <c r="G54" s="44"/>
      <c r="H54" s="44"/>
      <c r="I54" s="44"/>
      <c r="J54" s="44"/>
      <c r="K54" s="44"/>
      <c r="L54" s="44"/>
      <c r="M54" s="44"/>
      <c r="N54" s="110">
        <f>電協研モデル!AI51</f>
        <v>8.1263437408265656E-10</v>
      </c>
      <c r="O54" s="110">
        <f>電協研モデル!AJ51</f>
        <v>14071794.871794872</v>
      </c>
      <c r="P54" s="110">
        <f>電協研モデル!AK51</f>
        <v>-2.887999520203397E-10</v>
      </c>
      <c r="Q54" s="110">
        <f>電協研モデル!AL51</f>
        <v>-8.1263437408265656E-10</v>
      </c>
      <c r="R54" s="110">
        <f>電協研モデル!AM51</f>
        <v>-14071794.871794872</v>
      </c>
      <c r="S54" s="110">
        <f>電協研モデル!AN51</f>
        <v>-2.887999520203397E-10</v>
      </c>
      <c r="T54" s="44"/>
      <c r="U54" s="44"/>
      <c r="V54" s="45"/>
    </row>
    <row r="55" spans="3:22" x14ac:dyDescent="0.15">
      <c r="D55">
        <v>4</v>
      </c>
      <c r="E55" s="46"/>
      <c r="F55" s="44"/>
      <c r="G55" s="44"/>
      <c r="H55" s="44"/>
      <c r="I55" s="44"/>
      <c r="J55" s="44"/>
      <c r="K55" s="44"/>
      <c r="L55" s="44"/>
      <c r="M55" s="44"/>
      <c r="N55" s="110">
        <f>電協研モデル!AI52</f>
        <v>4714529.914529915</v>
      </c>
      <c r="O55" s="110">
        <f>電協研モデル!AJ52</f>
        <v>-2.887999520203397E-10</v>
      </c>
      <c r="P55" s="110">
        <f>電協研モデル!AK52</f>
        <v>36773333.333333336</v>
      </c>
      <c r="Q55" s="110">
        <f>電協研モデル!AL52</f>
        <v>-4714529.914529915</v>
      </c>
      <c r="R55" s="110">
        <f>電協研モデル!AM52</f>
        <v>2.887999520203397E-10</v>
      </c>
      <c r="S55" s="110">
        <f>電協研モデル!AN52</f>
        <v>18386666.666666668</v>
      </c>
      <c r="T55" s="44"/>
      <c r="U55" s="44"/>
      <c r="V55" s="45"/>
    </row>
    <row r="56" spans="3:22" x14ac:dyDescent="0.15">
      <c r="D56">
        <v>5</v>
      </c>
      <c r="E56" s="51"/>
      <c r="F56" s="52"/>
      <c r="G56" s="52"/>
      <c r="H56" s="52"/>
      <c r="I56" s="52"/>
      <c r="J56" s="52"/>
      <c r="K56" s="44"/>
      <c r="L56" s="44"/>
      <c r="M56" s="44"/>
      <c r="N56" s="110">
        <f>電協研モデル!AI53</f>
        <v>-805902.54949229315</v>
      </c>
      <c r="O56" s="110">
        <f>電協研モデル!AJ53</f>
        <v>-8.1263437408265656E-10</v>
      </c>
      <c r="P56" s="110">
        <f>電協研モデル!AK53</f>
        <v>-4714529.914529915</v>
      </c>
      <c r="Q56" s="110">
        <f>電協研モデル!AL53</f>
        <v>805902.54949229315</v>
      </c>
      <c r="R56" s="110">
        <f>電協研モデル!AM53</f>
        <v>8.1263437408265656E-10</v>
      </c>
      <c r="S56" s="110">
        <f>電協研モデル!AN53</f>
        <v>-4714529.914529915</v>
      </c>
      <c r="T56" s="44"/>
      <c r="U56" s="44"/>
      <c r="V56" s="45"/>
    </row>
    <row r="57" spans="3:22" x14ac:dyDescent="0.15">
      <c r="D57">
        <v>5</v>
      </c>
      <c r="E57" s="46"/>
      <c r="F57" s="44"/>
      <c r="G57" s="44"/>
      <c r="H57" s="44"/>
      <c r="I57" s="44"/>
      <c r="J57" s="44"/>
      <c r="K57" s="44"/>
      <c r="L57" s="44"/>
      <c r="M57" s="44"/>
      <c r="N57" s="110">
        <f>電協研モデル!AI54</f>
        <v>-8.1263437408265656E-10</v>
      </c>
      <c r="O57" s="110">
        <f>電協研モデル!AJ54</f>
        <v>-14071794.871794872</v>
      </c>
      <c r="P57" s="110">
        <f>電協研モデル!AK54</f>
        <v>2.887999520203397E-10</v>
      </c>
      <c r="Q57" s="110">
        <f>電協研モデル!AL54</f>
        <v>8.1263437408265656E-10</v>
      </c>
      <c r="R57" s="110">
        <f>電協研モデル!AM54</f>
        <v>14071794.871794872</v>
      </c>
      <c r="S57" s="110">
        <f>電協研モデル!AN54</f>
        <v>2.887999520203397E-10</v>
      </c>
      <c r="T57" s="44"/>
      <c r="U57" s="44"/>
      <c r="V57" s="45"/>
    </row>
    <row r="58" spans="3:22" x14ac:dyDescent="0.15">
      <c r="D58">
        <v>5</v>
      </c>
      <c r="E58" s="46"/>
      <c r="F58" s="44"/>
      <c r="G58" s="44"/>
      <c r="H58" s="44"/>
      <c r="I58" s="44"/>
      <c r="J58" s="44"/>
      <c r="K58" s="44"/>
      <c r="L58" s="44"/>
      <c r="M58" s="44"/>
      <c r="N58" s="110">
        <f>電協研モデル!AI55</f>
        <v>4714529.914529915</v>
      </c>
      <c r="O58" s="110">
        <f>電協研モデル!AJ55</f>
        <v>-2.887999520203397E-10</v>
      </c>
      <c r="P58" s="110">
        <f>電協研モデル!AK55</f>
        <v>18386666.666666668</v>
      </c>
      <c r="Q58" s="110">
        <f>電協研モデル!AL55</f>
        <v>-4714529.914529915</v>
      </c>
      <c r="R58" s="110">
        <f>電協研モデル!AM55</f>
        <v>2.887999520203397E-10</v>
      </c>
      <c r="S58" s="110">
        <f>電協研モデル!AN55</f>
        <v>36773333.333333336</v>
      </c>
      <c r="T58" s="44"/>
      <c r="U58" s="44"/>
      <c r="V58" s="45"/>
    </row>
    <row r="59" spans="3:22" x14ac:dyDescent="0.15">
      <c r="D59">
        <v>6</v>
      </c>
      <c r="E59" s="46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5"/>
    </row>
    <row r="60" spans="3:22" x14ac:dyDescent="0.15">
      <c r="D60">
        <v>6</v>
      </c>
      <c r="E60" s="46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5"/>
    </row>
    <row r="61" spans="3:22" x14ac:dyDescent="0.15">
      <c r="D61">
        <v>6</v>
      </c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</row>
    <row r="63" spans="3:22" x14ac:dyDescent="0.15">
      <c r="C63" s="3" t="s">
        <v>107</v>
      </c>
      <c r="D63" s="1"/>
      <c r="E63" s="2" t="s">
        <v>22</v>
      </c>
      <c r="F63" s="2" t="s">
        <v>23</v>
      </c>
      <c r="G63" s="2" t="s">
        <v>24</v>
      </c>
      <c r="H63" s="2" t="s">
        <v>25</v>
      </c>
      <c r="I63" s="2" t="s">
        <v>26</v>
      </c>
      <c r="J63" s="2" t="s">
        <v>27</v>
      </c>
      <c r="K63" s="2" t="s">
        <v>28</v>
      </c>
      <c r="L63" s="2" t="s">
        <v>29</v>
      </c>
      <c r="M63" s="2" t="s">
        <v>30</v>
      </c>
      <c r="N63" s="2" t="s">
        <v>31</v>
      </c>
      <c r="O63" s="2" t="s">
        <v>32</v>
      </c>
      <c r="P63" s="2" t="s">
        <v>33</v>
      </c>
      <c r="Q63" s="2" t="s">
        <v>34</v>
      </c>
      <c r="R63" s="2" t="s">
        <v>35</v>
      </c>
      <c r="S63" s="2" t="s">
        <v>36</v>
      </c>
      <c r="T63" s="2" t="s">
        <v>37</v>
      </c>
      <c r="U63" s="2" t="s">
        <v>38</v>
      </c>
      <c r="V63" s="2" t="s">
        <v>39</v>
      </c>
    </row>
    <row r="64" spans="3:22" x14ac:dyDescent="0.15">
      <c r="D64">
        <v>1</v>
      </c>
      <c r="E64" s="5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</row>
    <row r="65" spans="1:22" x14ac:dyDescent="0.15">
      <c r="D65">
        <v>1</v>
      </c>
      <c r="E65" s="46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5"/>
    </row>
    <row r="66" spans="1:22" x14ac:dyDescent="0.15">
      <c r="D66">
        <v>1</v>
      </c>
      <c r="E66" s="46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5"/>
    </row>
    <row r="67" spans="1:22" x14ac:dyDescent="0.15">
      <c r="D67">
        <v>2</v>
      </c>
      <c r="E67" s="46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5"/>
    </row>
    <row r="68" spans="1:22" x14ac:dyDescent="0.15">
      <c r="D68">
        <v>2</v>
      </c>
      <c r="E68" s="46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5"/>
    </row>
    <row r="69" spans="1:22" x14ac:dyDescent="0.15">
      <c r="D69">
        <v>2</v>
      </c>
      <c r="E69" s="46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5"/>
    </row>
    <row r="70" spans="1:22" x14ac:dyDescent="0.15">
      <c r="D70">
        <v>3</v>
      </c>
      <c r="E70" s="53"/>
      <c r="F70" s="54"/>
      <c r="G70" s="54"/>
      <c r="H70" s="54"/>
      <c r="I70" s="54"/>
      <c r="J70" s="5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5"/>
    </row>
    <row r="71" spans="1:22" x14ac:dyDescent="0.15">
      <c r="D71">
        <v>3</v>
      </c>
      <c r="E71" s="51"/>
      <c r="F71" s="52"/>
      <c r="G71" s="52"/>
      <c r="H71" s="52"/>
      <c r="I71" s="52"/>
      <c r="J71" s="52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</row>
    <row r="72" spans="1:22" x14ac:dyDescent="0.15">
      <c r="A72" s="1"/>
      <c r="C72" s="1"/>
      <c r="D72">
        <v>3</v>
      </c>
      <c r="E72" s="46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5"/>
    </row>
    <row r="73" spans="1:22" x14ac:dyDescent="0.15">
      <c r="D73">
        <v>4</v>
      </c>
      <c r="E73" s="46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5"/>
    </row>
    <row r="74" spans="1:22" x14ac:dyDescent="0.15">
      <c r="D74">
        <v>4</v>
      </c>
      <c r="E74" s="46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5"/>
    </row>
    <row r="75" spans="1:22" x14ac:dyDescent="0.15">
      <c r="D75">
        <v>4</v>
      </c>
      <c r="E75" s="46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5"/>
    </row>
    <row r="76" spans="1:22" x14ac:dyDescent="0.15">
      <c r="D76">
        <v>5</v>
      </c>
      <c r="E76" s="46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110">
        <f>電協研モデル!AI57</f>
        <v>470387755.10204047</v>
      </c>
      <c r="R76" s="110">
        <f>電協研モデル!AJ57</f>
        <v>-2.1610868653697278E-8</v>
      </c>
      <c r="S76" s="110">
        <f>電協研モデル!AK57</f>
        <v>329271428.57142842</v>
      </c>
      <c r="T76" s="110">
        <f>電協研モデル!AL57</f>
        <v>-470387755.10204047</v>
      </c>
      <c r="U76" s="110">
        <f>電協研モデル!AM57</f>
        <v>2.1610868653697278E-8</v>
      </c>
      <c r="V76" s="112">
        <f>電協研モデル!AN57</f>
        <v>329271428.57142842</v>
      </c>
    </row>
    <row r="77" spans="1:22" x14ac:dyDescent="0.15">
      <c r="D77">
        <v>5</v>
      </c>
      <c r="E77" s="46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110">
        <f>電協研モデル!AI58</f>
        <v>-2.1610868653697278E-8</v>
      </c>
      <c r="R77" s="110">
        <f>電協研モデル!AJ58</f>
        <v>117599999.99999997</v>
      </c>
      <c r="S77" s="110">
        <f>電協研モデル!AK58</f>
        <v>-2.0170319097991978E-8</v>
      </c>
      <c r="T77" s="110">
        <f>電協研モデル!AL58</f>
        <v>2.1610868653697278E-8</v>
      </c>
      <c r="U77" s="110">
        <f>電協研モデル!AM58</f>
        <v>-117599999.99999997</v>
      </c>
      <c r="V77" s="112">
        <f>電協研モデル!AN58</f>
        <v>-2.0170319097991978E-8</v>
      </c>
    </row>
    <row r="78" spans="1:22" x14ac:dyDescent="0.15">
      <c r="D78">
        <v>5</v>
      </c>
      <c r="E78" s="53"/>
      <c r="F78" s="54"/>
      <c r="G78" s="54"/>
      <c r="H78" s="54"/>
      <c r="I78" s="54"/>
      <c r="J78" s="54"/>
      <c r="K78" s="44"/>
      <c r="L78" s="44"/>
      <c r="M78" s="44"/>
      <c r="N78" s="44"/>
      <c r="O78" s="44"/>
      <c r="P78" s="44"/>
      <c r="Q78" s="110">
        <f>電協研モデル!AI59</f>
        <v>329271428.57142842</v>
      </c>
      <c r="R78" s="110">
        <f>電協研モデル!AJ59</f>
        <v>-2.0170319097991978E-8</v>
      </c>
      <c r="S78" s="110">
        <f>電協研モデル!AK59</f>
        <v>307319999.99999994</v>
      </c>
      <c r="T78" s="110">
        <f>電協研モデル!AL59</f>
        <v>-329271428.57142842</v>
      </c>
      <c r="U78" s="110">
        <f>電協研モデル!AM59</f>
        <v>2.0170319097991978E-8</v>
      </c>
      <c r="V78" s="112">
        <f>電協研モデル!AN59</f>
        <v>153659999.99999997</v>
      </c>
    </row>
    <row r="79" spans="1:22" x14ac:dyDescent="0.15">
      <c r="D79">
        <v>6</v>
      </c>
      <c r="E79" s="46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110">
        <f>電協研モデル!AI60</f>
        <v>-470387755.10204047</v>
      </c>
      <c r="R79" s="110">
        <f>電協研モデル!AJ60</f>
        <v>2.1610868653697278E-8</v>
      </c>
      <c r="S79" s="110">
        <f>電協研モデル!AK60</f>
        <v>-329271428.57142842</v>
      </c>
      <c r="T79" s="110">
        <f>電協研モデル!AL60</f>
        <v>470387755.10204047</v>
      </c>
      <c r="U79" s="110">
        <f>電協研モデル!AM60</f>
        <v>-2.1610868653697278E-8</v>
      </c>
      <c r="V79" s="112">
        <f>電協研モデル!AN60</f>
        <v>-329271428.57142842</v>
      </c>
    </row>
    <row r="80" spans="1:22" x14ac:dyDescent="0.15">
      <c r="D80">
        <v>6</v>
      </c>
      <c r="E80" s="46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110">
        <f>電協研モデル!AI61</f>
        <v>2.1610868653697278E-8</v>
      </c>
      <c r="R80" s="110">
        <f>電協研モデル!AJ61</f>
        <v>-117599999.99999997</v>
      </c>
      <c r="S80" s="110">
        <f>電協研モデル!AK61</f>
        <v>2.0170319097991978E-8</v>
      </c>
      <c r="T80" s="110">
        <f>電協研モデル!AL61</f>
        <v>-2.1610868653697278E-8</v>
      </c>
      <c r="U80" s="110">
        <f>電協研モデル!AM61</f>
        <v>117599999.99999997</v>
      </c>
      <c r="V80" s="112">
        <f>電協研モデル!AN61</f>
        <v>2.0170319097991978E-8</v>
      </c>
    </row>
    <row r="81" spans="1:22" x14ac:dyDescent="0.15">
      <c r="D81">
        <v>6</v>
      </c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113">
        <f>電協研モデル!AI62</f>
        <v>329271428.57142842</v>
      </c>
      <c r="R81" s="113">
        <f>電協研モデル!AJ62</f>
        <v>-2.0170319097991978E-8</v>
      </c>
      <c r="S81" s="113">
        <f>電協研モデル!AK62</f>
        <v>153659999.99999997</v>
      </c>
      <c r="T81" s="113">
        <f>電協研モデル!AL62</f>
        <v>-329271428.57142842</v>
      </c>
      <c r="U81" s="113">
        <f>電協研モデル!AM62</f>
        <v>2.0170319097991978E-8</v>
      </c>
      <c r="V81" s="114">
        <f>電協研モデル!AN62</f>
        <v>307319999.99999994</v>
      </c>
    </row>
    <row r="83" spans="1:22" x14ac:dyDescent="0.15">
      <c r="C83" s="3" t="s">
        <v>108</v>
      </c>
      <c r="D83" s="1"/>
      <c r="E83" s="2" t="s">
        <v>22</v>
      </c>
      <c r="F83" s="2" t="s">
        <v>23</v>
      </c>
      <c r="G83" s="2" t="s">
        <v>24</v>
      </c>
      <c r="H83" s="2" t="s">
        <v>25</v>
      </c>
      <c r="I83" s="2" t="s">
        <v>26</v>
      </c>
      <c r="J83" s="2" t="s">
        <v>27</v>
      </c>
      <c r="K83" s="2" t="s">
        <v>28</v>
      </c>
      <c r="L83" s="2" t="s">
        <v>29</v>
      </c>
      <c r="M83" s="2" t="s">
        <v>30</v>
      </c>
      <c r="N83" s="2" t="s">
        <v>31</v>
      </c>
      <c r="O83" s="2" t="s">
        <v>32</v>
      </c>
      <c r="P83" s="2" t="s">
        <v>33</v>
      </c>
      <c r="Q83" s="2" t="s">
        <v>34</v>
      </c>
      <c r="R83" s="2" t="s">
        <v>35</v>
      </c>
      <c r="S83" s="2" t="s">
        <v>36</v>
      </c>
      <c r="T83" s="2" t="s">
        <v>37</v>
      </c>
      <c r="U83" s="2" t="s">
        <v>38</v>
      </c>
      <c r="V83" s="2" t="s">
        <v>39</v>
      </c>
    </row>
    <row r="84" spans="1:22" x14ac:dyDescent="0.15">
      <c r="D84">
        <v>1</v>
      </c>
      <c r="E84" s="50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3"/>
    </row>
    <row r="85" spans="1:22" x14ac:dyDescent="0.15">
      <c r="D85">
        <v>1</v>
      </c>
      <c r="E85" s="46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/>
    </row>
    <row r="86" spans="1:22" x14ac:dyDescent="0.15">
      <c r="D86">
        <v>1</v>
      </c>
      <c r="E86" s="53"/>
      <c r="F86" s="54"/>
      <c r="G86" s="54"/>
      <c r="H86" s="54"/>
      <c r="I86" s="54"/>
      <c r="J86" s="5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/>
    </row>
    <row r="87" spans="1:22" x14ac:dyDescent="0.15">
      <c r="D87">
        <v>2</v>
      </c>
      <c r="E87" s="51"/>
      <c r="F87" s="52"/>
      <c r="G87" s="52"/>
      <c r="H87" s="115">
        <f>電協研モデル!AI64</f>
        <v>3993107.1364905816</v>
      </c>
      <c r="I87" s="115">
        <f>電協研モデル!AJ64</f>
        <v>0</v>
      </c>
      <c r="J87" s="115">
        <f>電協研モデル!AK64</f>
        <v>0</v>
      </c>
      <c r="K87" s="115"/>
      <c r="L87" s="115"/>
      <c r="M87" s="115"/>
      <c r="N87" s="115"/>
      <c r="O87" s="115"/>
      <c r="P87" s="115"/>
      <c r="Q87" s="115">
        <f>電協研モデル!AL64</f>
        <v>-3993107.1364905816</v>
      </c>
      <c r="R87" s="115">
        <f>電協研モデル!AM64</f>
        <v>0</v>
      </c>
      <c r="S87" s="115">
        <f>電協研モデル!AN64</f>
        <v>0</v>
      </c>
      <c r="T87" s="44"/>
      <c r="U87" s="44"/>
      <c r="V87" s="45"/>
    </row>
    <row r="88" spans="1:22" x14ac:dyDescent="0.15">
      <c r="A88" s="1"/>
      <c r="C88" s="1"/>
      <c r="D88">
        <v>2</v>
      </c>
      <c r="E88" s="46"/>
      <c r="F88" s="44"/>
      <c r="G88" s="44"/>
      <c r="H88" s="115">
        <f>電協研モデル!AI65</f>
        <v>0</v>
      </c>
      <c r="I88" s="115">
        <f>電協研モデル!AJ65</f>
        <v>56414.407195984677</v>
      </c>
      <c r="J88" s="115">
        <f>電協研モデル!AK65</f>
        <v>-474699.02935061313</v>
      </c>
      <c r="K88" s="115"/>
      <c r="L88" s="115"/>
      <c r="M88" s="115"/>
      <c r="N88" s="115"/>
      <c r="O88" s="115"/>
      <c r="P88" s="115"/>
      <c r="Q88" s="115">
        <f>電協研モデル!AL65</f>
        <v>0</v>
      </c>
      <c r="R88" s="115">
        <f>電協研モデル!AM65</f>
        <v>-56414.407195984677</v>
      </c>
      <c r="S88" s="115">
        <f>電協研モデル!AN65</f>
        <v>-474699.02935061313</v>
      </c>
      <c r="T88" s="44"/>
      <c r="U88" s="44"/>
      <c r="V88" s="45"/>
    </row>
    <row r="89" spans="1:22" x14ac:dyDescent="0.15">
      <c r="D89">
        <v>2</v>
      </c>
      <c r="E89" s="46"/>
      <c r="F89" s="44"/>
      <c r="G89" s="44"/>
      <c r="H89" s="115">
        <f>電協研モデル!AI66</f>
        <v>0</v>
      </c>
      <c r="I89" s="115">
        <f>電協研モデル!AJ66</f>
        <v>-474699.02935061313</v>
      </c>
      <c r="J89" s="115">
        <f>電協研モデル!AK66</f>
        <v>5325806.643294313</v>
      </c>
      <c r="K89" s="115"/>
      <c r="L89" s="115"/>
      <c r="M89" s="115"/>
      <c r="N89" s="115"/>
      <c r="O89" s="115"/>
      <c r="P89" s="115"/>
      <c r="Q89" s="115">
        <f>電協研モデル!AL66</f>
        <v>0</v>
      </c>
      <c r="R89" s="115">
        <f>電協研モデル!AM66</f>
        <v>474699.02935061313</v>
      </c>
      <c r="S89" s="115">
        <f>電協研モデル!AN66</f>
        <v>2662903.3216471565</v>
      </c>
      <c r="T89" s="44"/>
      <c r="U89" s="44"/>
      <c r="V89" s="45"/>
    </row>
    <row r="90" spans="1:22" x14ac:dyDescent="0.15">
      <c r="D90">
        <v>3</v>
      </c>
      <c r="E90" s="46"/>
      <c r="F90" s="44"/>
      <c r="G90" s="44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44"/>
      <c r="U90" s="44"/>
      <c r="V90" s="45"/>
    </row>
    <row r="91" spans="1:22" x14ac:dyDescent="0.15">
      <c r="D91">
        <v>3</v>
      </c>
      <c r="E91" s="46"/>
      <c r="F91" s="44"/>
      <c r="G91" s="44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44"/>
      <c r="U91" s="44"/>
      <c r="V91" s="45"/>
    </row>
    <row r="92" spans="1:22" x14ac:dyDescent="0.15">
      <c r="D92">
        <v>3</v>
      </c>
      <c r="E92" s="46"/>
      <c r="F92" s="44"/>
      <c r="G92" s="44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44"/>
      <c r="U92" s="44"/>
      <c r="V92" s="45"/>
    </row>
    <row r="93" spans="1:22" x14ac:dyDescent="0.15">
      <c r="D93">
        <v>4</v>
      </c>
      <c r="E93" s="46"/>
      <c r="F93" s="44"/>
      <c r="G93" s="44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44"/>
      <c r="U93" s="44"/>
      <c r="V93" s="45"/>
    </row>
    <row r="94" spans="1:22" x14ac:dyDescent="0.15">
      <c r="D94">
        <v>4</v>
      </c>
      <c r="E94" s="53"/>
      <c r="F94" s="54"/>
      <c r="G94" s="54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44"/>
      <c r="U94" s="44"/>
      <c r="V94" s="45"/>
    </row>
    <row r="95" spans="1:22" x14ac:dyDescent="0.15">
      <c r="D95">
        <v>4</v>
      </c>
      <c r="E95" s="51"/>
      <c r="F95" s="52"/>
      <c r="G95" s="52"/>
      <c r="H95" s="116"/>
      <c r="I95" s="116"/>
      <c r="J95" s="116"/>
      <c r="K95" s="115"/>
      <c r="L95" s="115"/>
      <c r="M95" s="115"/>
      <c r="N95" s="115"/>
      <c r="O95" s="115"/>
      <c r="P95" s="115"/>
      <c r="Q95" s="115"/>
      <c r="R95" s="115"/>
      <c r="S95" s="115"/>
      <c r="T95" s="44"/>
      <c r="U95" s="44"/>
      <c r="V95" s="45"/>
    </row>
    <row r="96" spans="1:22" x14ac:dyDescent="0.15">
      <c r="A96" s="1"/>
      <c r="C96" s="1"/>
      <c r="D96">
        <v>5</v>
      </c>
      <c r="E96" s="46"/>
      <c r="F96" s="44"/>
      <c r="G96" s="44"/>
      <c r="H96" s="115">
        <f>電協研モデル!AI67</f>
        <v>-3993107.1364905816</v>
      </c>
      <c r="I96" s="115">
        <f>電協研モデル!AJ67</f>
        <v>0</v>
      </c>
      <c r="J96" s="115">
        <f>電協研モデル!AK67</f>
        <v>0</v>
      </c>
      <c r="K96" s="115"/>
      <c r="L96" s="115"/>
      <c r="M96" s="115"/>
      <c r="N96" s="115"/>
      <c r="O96" s="115"/>
      <c r="P96" s="115"/>
      <c r="Q96" s="115">
        <f>電協研モデル!AL67</f>
        <v>3993107.1364905816</v>
      </c>
      <c r="R96" s="115">
        <f>電協研モデル!AM67</f>
        <v>0</v>
      </c>
      <c r="S96" s="115">
        <f>電協研モデル!AN67</f>
        <v>0</v>
      </c>
      <c r="T96" s="44"/>
      <c r="U96" s="44"/>
      <c r="V96" s="45"/>
    </row>
    <row r="97" spans="2:25" x14ac:dyDescent="0.15">
      <c r="D97">
        <v>5</v>
      </c>
      <c r="E97" s="46"/>
      <c r="F97" s="44"/>
      <c r="G97" s="44"/>
      <c r="H97" s="115">
        <f>電協研モデル!AI68</f>
        <v>0</v>
      </c>
      <c r="I97" s="115">
        <f>電協研モデル!AJ68</f>
        <v>-56414.407195984677</v>
      </c>
      <c r="J97" s="115">
        <f>電協研モデル!AK68</f>
        <v>474699.02935061313</v>
      </c>
      <c r="K97" s="115"/>
      <c r="L97" s="115"/>
      <c r="M97" s="115"/>
      <c r="N97" s="115"/>
      <c r="O97" s="115"/>
      <c r="P97" s="115"/>
      <c r="Q97" s="115">
        <f>電協研モデル!AL68</f>
        <v>0</v>
      </c>
      <c r="R97" s="115">
        <f>電協研モデル!AM68</f>
        <v>56414.407195984677</v>
      </c>
      <c r="S97" s="115">
        <f>電協研モデル!AN68</f>
        <v>474699.02935061313</v>
      </c>
      <c r="T97" s="44"/>
      <c r="U97" s="44"/>
      <c r="V97" s="45"/>
    </row>
    <row r="98" spans="2:25" x14ac:dyDescent="0.15">
      <c r="D98">
        <v>5</v>
      </c>
      <c r="E98" s="46"/>
      <c r="F98" s="44"/>
      <c r="G98" s="44"/>
      <c r="H98" s="115">
        <f>電協研モデル!AI69</f>
        <v>0</v>
      </c>
      <c r="I98" s="115">
        <f>電協研モデル!AJ69</f>
        <v>-474699.02935061313</v>
      </c>
      <c r="J98" s="115">
        <f>電協研モデル!AK69</f>
        <v>2662903.3216471565</v>
      </c>
      <c r="K98" s="115"/>
      <c r="L98" s="115"/>
      <c r="M98" s="115"/>
      <c r="N98" s="115"/>
      <c r="O98" s="115"/>
      <c r="P98" s="115"/>
      <c r="Q98" s="115">
        <f>電協研モデル!AL69</f>
        <v>0</v>
      </c>
      <c r="R98" s="115">
        <f>電協研モデル!AM69</f>
        <v>474699.02935061313</v>
      </c>
      <c r="S98" s="115">
        <f>電協研モデル!AN69</f>
        <v>5325806.643294313</v>
      </c>
      <c r="T98" s="44"/>
      <c r="U98" s="44"/>
      <c r="V98" s="45"/>
    </row>
    <row r="99" spans="2:25" x14ac:dyDescent="0.15">
      <c r="D99">
        <v>6</v>
      </c>
      <c r="E99" s="46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5"/>
    </row>
    <row r="100" spans="2:25" x14ac:dyDescent="0.15">
      <c r="D100">
        <v>6</v>
      </c>
      <c r="E100" s="46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5"/>
    </row>
    <row r="101" spans="2:25" x14ac:dyDescent="0.15">
      <c r="D101">
        <v>6</v>
      </c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9"/>
    </row>
    <row r="102" spans="2:25" x14ac:dyDescent="0.15">
      <c r="D102" s="4"/>
      <c r="E102" s="4"/>
      <c r="F102" s="4"/>
      <c r="G102" s="4"/>
      <c r="H102" s="4"/>
      <c r="I102" s="4"/>
    </row>
    <row r="103" spans="2:25" x14ac:dyDescent="0.15">
      <c r="B103" t="s">
        <v>163</v>
      </c>
      <c r="D103" s="4"/>
      <c r="E103" s="4"/>
      <c r="F103" s="4"/>
      <c r="G103" s="4"/>
      <c r="H103" s="4"/>
      <c r="I103" s="4"/>
    </row>
    <row r="104" spans="2:25" x14ac:dyDescent="0.15">
      <c r="E104" s="2" t="s">
        <v>22</v>
      </c>
      <c r="F104" s="2" t="s">
        <v>23</v>
      </c>
      <c r="G104" s="2" t="s">
        <v>24</v>
      </c>
      <c r="H104" s="2" t="s">
        <v>25</v>
      </c>
      <c r="I104" s="2" t="s">
        <v>26</v>
      </c>
      <c r="J104" s="2" t="s">
        <v>27</v>
      </c>
      <c r="K104" s="2" t="s">
        <v>28</v>
      </c>
      <c r="L104" s="2" t="s">
        <v>29</v>
      </c>
      <c r="M104" s="2" t="s">
        <v>30</v>
      </c>
      <c r="N104" s="2" t="s">
        <v>31</v>
      </c>
      <c r="O104" s="2" t="s">
        <v>32</v>
      </c>
      <c r="P104" s="2" t="s">
        <v>33</v>
      </c>
      <c r="Q104" s="2" t="s">
        <v>34</v>
      </c>
      <c r="R104" s="2" t="s">
        <v>35</v>
      </c>
      <c r="S104" s="2" t="s">
        <v>36</v>
      </c>
      <c r="T104" s="2" t="s">
        <v>37</v>
      </c>
      <c r="U104" s="2" t="s">
        <v>38</v>
      </c>
      <c r="V104" s="2" t="s">
        <v>39</v>
      </c>
    </row>
    <row r="105" spans="2:25" x14ac:dyDescent="0.15">
      <c r="B105" s="2" t="s">
        <v>44</v>
      </c>
      <c r="C105" s="86" t="s">
        <v>44</v>
      </c>
      <c r="E105" s="111">
        <f t="shared" ref="E105:V105" si="0">E4+E24+E44+E64+E84</f>
        <v>805902.54949229315</v>
      </c>
      <c r="F105" s="108">
        <f t="shared" si="0"/>
        <v>8.1263437408265656E-10</v>
      </c>
      <c r="G105" s="108">
        <f t="shared" si="0"/>
        <v>4714529.914529915</v>
      </c>
      <c r="H105" s="108">
        <f t="shared" si="0"/>
        <v>-805902.54949229315</v>
      </c>
      <c r="I105" s="108">
        <f t="shared" si="0"/>
        <v>-8.1263437408265656E-10</v>
      </c>
      <c r="J105" s="108">
        <f t="shared" si="0"/>
        <v>4714529.914529915</v>
      </c>
      <c r="K105" s="108">
        <f t="shared" si="0"/>
        <v>0</v>
      </c>
      <c r="L105" s="108">
        <f t="shared" si="0"/>
        <v>0</v>
      </c>
      <c r="M105" s="108">
        <f t="shared" si="0"/>
        <v>0</v>
      </c>
      <c r="N105" s="108">
        <f t="shared" si="0"/>
        <v>0</v>
      </c>
      <c r="O105" s="108">
        <f t="shared" si="0"/>
        <v>0</v>
      </c>
      <c r="P105" s="108">
        <f t="shared" si="0"/>
        <v>0</v>
      </c>
      <c r="Q105" s="108">
        <f t="shared" si="0"/>
        <v>0</v>
      </c>
      <c r="R105" s="108">
        <f t="shared" si="0"/>
        <v>0</v>
      </c>
      <c r="S105" s="108">
        <f t="shared" si="0"/>
        <v>0</v>
      </c>
      <c r="T105" s="108">
        <f t="shared" si="0"/>
        <v>0</v>
      </c>
      <c r="U105" s="108">
        <f t="shared" si="0"/>
        <v>0</v>
      </c>
      <c r="V105" s="117">
        <f t="shared" si="0"/>
        <v>0</v>
      </c>
      <c r="X105" s="86">
        <v>0</v>
      </c>
      <c r="Y105" s="2" t="s">
        <v>22</v>
      </c>
    </row>
    <row r="106" spans="2:25" x14ac:dyDescent="0.15">
      <c r="B106" s="2" t="s">
        <v>45</v>
      </c>
      <c r="C106" s="87" t="s">
        <v>45</v>
      </c>
      <c r="E106" s="109">
        <f t="shared" ref="E106:V106" si="1">E5+E25+E45+E65+E85</f>
        <v>8.1263437408265656E-10</v>
      </c>
      <c r="F106" s="110">
        <f t="shared" si="1"/>
        <v>14071794.871794872</v>
      </c>
      <c r="G106" s="110">
        <f t="shared" si="1"/>
        <v>-2.887999520203397E-10</v>
      </c>
      <c r="H106" s="110">
        <f t="shared" si="1"/>
        <v>-8.1263437408265656E-10</v>
      </c>
      <c r="I106" s="110">
        <f t="shared" si="1"/>
        <v>-14071794.871794872</v>
      </c>
      <c r="J106" s="110">
        <f t="shared" si="1"/>
        <v>-2.887999520203397E-10</v>
      </c>
      <c r="K106" s="110">
        <f t="shared" si="1"/>
        <v>0</v>
      </c>
      <c r="L106" s="110">
        <f t="shared" si="1"/>
        <v>0</v>
      </c>
      <c r="M106" s="110">
        <f t="shared" si="1"/>
        <v>0</v>
      </c>
      <c r="N106" s="110">
        <f t="shared" si="1"/>
        <v>0</v>
      </c>
      <c r="O106" s="110">
        <f t="shared" si="1"/>
        <v>0</v>
      </c>
      <c r="P106" s="110">
        <f t="shared" si="1"/>
        <v>0</v>
      </c>
      <c r="Q106" s="110">
        <f t="shared" si="1"/>
        <v>0</v>
      </c>
      <c r="R106" s="110">
        <f t="shared" si="1"/>
        <v>0</v>
      </c>
      <c r="S106" s="110">
        <f t="shared" si="1"/>
        <v>0</v>
      </c>
      <c r="T106" s="110">
        <f t="shared" si="1"/>
        <v>0</v>
      </c>
      <c r="U106" s="110">
        <f t="shared" si="1"/>
        <v>0</v>
      </c>
      <c r="V106" s="112">
        <f t="shared" si="1"/>
        <v>0</v>
      </c>
      <c r="X106" s="87">
        <v>0</v>
      </c>
      <c r="Y106" s="2" t="s">
        <v>40</v>
      </c>
    </row>
    <row r="107" spans="2:25" x14ac:dyDescent="0.15">
      <c r="B107" s="2" t="s">
        <v>46</v>
      </c>
      <c r="C107" s="87" t="s">
        <v>46</v>
      </c>
      <c r="E107" s="109">
        <f t="shared" ref="E107:V107" si="2">E6+E26+E46+E66+E86</f>
        <v>4714529.914529915</v>
      </c>
      <c r="F107" s="110">
        <f t="shared" si="2"/>
        <v>-2.887999520203397E-10</v>
      </c>
      <c r="G107" s="110">
        <f t="shared" si="2"/>
        <v>36773333.333333336</v>
      </c>
      <c r="H107" s="110">
        <f t="shared" si="2"/>
        <v>-4714529.914529915</v>
      </c>
      <c r="I107" s="110">
        <f t="shared" si="2"/>
        <v>2.887999520203397E-10</v>
      </c>
      <c r="J107" s="110">
        <f t="shared" si="2"/>
        <v>18386666.666666668</v>
      </c>
      <c r="K107" s="110">
        <f t="shared" si="2"/>
        <v>0</v>
      </c>
      <c r="L107" s="110">
        <f t="shared" si="2"/>
        <v>0</v>
      </c>
      <c r="M107" s="110">
        <f t="shared" si="2"/>
        <v>0</v>
      </c>
      <c r="N107" s="110">
        <f t="shared" si="2"/>
        <v>0</v>
      </c>
      <c r="O107" s="110">
        <f t="shared" si="2"/>
        <v>0</v>
      </c>
      <c r="P107" s="110">
        <f t="shared" si="2"/>
        <v>0</v>
      </c>
      <c r="Q107" s="110">
        <f t="shared" si="2"/>
        <v>0</v>
      </c>
      <c r="R107" s="110">
        <f t="shared" si="2"/>
        <v>0</v>
      </c>
      <c r="S107" s="110">
        <f t="shared" si="2"/>
        <v>0</v>
      </c>
      <c r="T107" s="110">
        <f t="shared" si="2"/>
        <v>0</v>
      </c>
      <c r="U107" s="110">
        <f t="shared" si="2"/>
        <v>0</v>
      </c>
      <c r="V107" s="112">
        <f t="shared" si="2"/>
        <v>0</v>
      </c>
      <c r="X107" s="87">
        <v>0</v>
      </c>
      <c r="Y107" s="2" t="s">
        <v>24</v>
      </c>
    </row>
    <row r="108" spans="2:25" x14ac:dyDescent="0.15">
      <c r="B108" s="2" t="s">
        <v>47</v>
      </c>
      <c r="C108" s="235">
        <v>0</v>
      </c>
      <c r="E108" s="109">
        <f t="shared" ref="E108:V108" si="3">E7+E27+E47+E67+E87</f>
        <v>-805902.54949229315</v>
      </c>
      <c r="F108" s="110">
        <f t="shared" si="3"/>
        <v>-8.1263437408265656E-10</v>
      </c>
      <c r="G108" s="110">
        <f t="shared" si="3"/>
        <v>-4714529.914529915</v>
      </c>
      <c r="H108" s="110">
        <f t="shared" si="3"/>
        <v>475186764.78802335</v>
      </c>
      <c r="I108" s="110">
        <f t="shared" si="3"/>
        <v>-2.0798234279614622E-8</v>
      </c>
      <c r="J108" s="110">
        <f t="shared" si="3"/>
        <v>324556898.6568985</v>
      </c>
      <c r="K108" s="110">
        <f t="shared" si="3"/>
        <v>-470387755.10204047</v>
      </c>
      <c r="L108" s="110">
        <f t="shared" si="3"/>
        <v>2.1610868653697278E-8</v>
      </c>
      <c r="M108" s="110">
        <f t="shared" si="3"/>
        <v>329271428.57142842</v>
      </c>
      <c r="N108" s="110">
        <f t="shared" si="3"/>
        <v>0</v>
      </c>
      <c r="O108" s="110">
        <f t="shared" si="3"/>
        <v>0</v>
      </c>
      <c r="P108" s="110">
        <f t="shared" si="3"/>
        <v>0</v>
      </c>
      <c r="Q108" s="110">
        <f t="shared" si="3"/>
        <v>-3993107.1364905816</v>
      </c>
      <c r="R108" s="110">
        <f t="shared" si="3"/>
        <v>0</v>
      </c>
      <c r="S108" s="110">
        <f t="shared" si="3"/>
        <v>0</v>
      </c>
      <c r="T108" s="110">
        <f t="shared" si="3"/>
        <v>0</v>
      </c>
      <c r="U108" s="110">
        <f t="shared" si="3"/>
        <v>0</v>
      </c>
      <c r="V108" s="112">
        <f t="shared" si="3"/>
        <v>0</v>
      </c>
      <c r="X108" s="87" t="s">
        <v>25</v>
      </c>
      <c r="Y108" s="2" t="s">
        <v>25</v>
      </c>
    </row>
    <row r="109" spans="2:25" x14ac:dyDescent="0.15">
      <c r="B109" s="2" t="s">
        <v>48</v>
      </c>
      <c r="C109" s="235">
        <v>-646.23360000000002</v>
      </c>
      <c r="E109" s="109">
        <f t="shared" ref="E109:V109" si="4">E8+E28+E48+E68+E88</f>
        <v>-8.1263437408265656E-10</v>
      </c>
      <c r="F109" s="110">
        <f t="shared" si="4"/>
        <v>-14071794.871794872</v>
      </c>
      <c r="G109" s="110">
        <f t="shared" si="4"/>
        <v>2.887999520203397E-10</v>
      </c>
      <c r="H109" s="110">
        <f t="shared" si="4"/>
        <v>-2.0798234279614622E-8</v>
      </c>
      <c r="I109" s="110">
        <f t="shared" si="4"/>
        <v>131728209.27899083</v>
      </c>
      <c r="J109" s="110">
        <f t="shared" si="4"/>
        <v>-474699.02935063303</v>
      </c>
      <c r="K109" s="110">
        <f t="shared" si="4"/>
        <v>2.1610868653697278E-8</v>
      </c>
      <c r="L109" s="110">
        <f t="shared" si="4"/>
        <v>-117599999.99999997</v>
      </c>
      <c r="M109" s="110">
        <f t="shared" si="4"/>
        <v>-2.0170319097991978E-8</v>
      </c>
      <c r="N109" s="110">
        <f t="shared" si="4"/>
        <v>0</v>
      </c>
      <c r="O109" s="110">
        <f t="shared" si="4"/>
        <v>0</v>
      </c>
      <c r="P109" s="110">
        <f t="shared" si="4"/>
        <v>0</v>
      </c>
      <c r="Q109" s="110">
        <f t="shared" si="4"/>
        <v>0</v>
      </c>
      <c r="R109" s="110">
        <f t="shared" si="4"/>
        <v>-56414.407195984677</v>
      </c>
      <c r="S109" s="110">
        <f t="shared" si="4"/>
        <v>-474699.02935061313</v>
      </c>
      <c r="T109" s="110">
        <f t="shared" si="4"/>
        <v>0</v>
      </c>
      <c r="U109" s="110">
        <f t="shared" si="4"/>
        <v>0</v>
      </c>
      <c r="V109" s="112">
        <f t="shared" si="4"/>
        <v>0</v>
      </c>
      <c r="X109" s="87" t="s">
        <v>26</v>
      </c>
      <c r="Y109" s="2" t="s">
        <v>26</v>
      </c>
    </row>
    <row r="110" spans="2:25" x14ac:dyDescent="0.15">
      <c r="B110" s="2" t="s">
        <v>49</v>
      </c>
      <c r="C110" s="235">
        <v>1812.577542</v>
      </c>
      <c r="E110" s="109">
        <f t="shared" ref="E110:V110" si="5">E9+E29+E49+E69+E89</f>
        <v>4714529.914529915</v>
      </c>
      <c r="F110" s="110">
        <f t="shared" si="5"/>
        <v>-2.887999520203397E-10</v>
      </c>
      <c r="G110" s="110">
        <f t="shared" si="5"/>
        <v>18386666.666666668</v>
      </c>
      <c r="H110" s="110">
        <f t="shared" si="5"/>
        <v>324556898.6568985</v>
      </c>
      <c r="I110" s="110">
        <f t="shared" si="5"/>
        <v>-474699.02935063303</v>
      </c>
      <c r="J110" s="110">
        <f t="shared" si="5"/>
        <v>349419139.97662759</v>
      </c>
      <c r="K110" s="110">
        <f t="shared" si="5"/>
        <v>-329271428.57142842</v>
      </c>
      <c r="L110" s="110">
        <f t="shared" si="5"/>
        <v>2.0170319097991978E-8</v>
      </c>
      <c r="M110" s="110">
        <f t="shared" si="5"/>
        <v>153659999.99999997</v>
      </c>
      <c r="N110" s="110">
        <f t="shared" si="5"/>
        <v>0</v>
      </c>
      <c r="O110" s="110">
        <f t="shared" si="5"/>
        <v>0</v>
      </c>
      <c r="P110" s="110">
        <f t="shared" si="5"/>
        <v>0</v>
      </c>
      <c r="Q110" s="110">
        <f t="shared" si="5"/>
        <v>0</v>
      </c>
      <c r="R110" s="110">
        <f t="shared" si="5"/>
        <v>474699.02935061313</v>
      </c>
      <c r="S110" s="110">
        <f t="shared" si="5"/>
        <v>2662903.3216471565</v>
      </c>
      <c r="T110" s="110">
        <f t="shared" si="5"/>
        <v>0</v>
      </c>
      <c r="U110" s="110">
        <f t="shared" si="5"/>
        <v>0</v>
      </c>
      <c r="V110" s="112">
        <f t="shared" si="5"/>
        <v>0</v>
      </c>
      <c r="X110" s="87" t="s">
        <v>27</v>
      </c>
      <c r="Y110" s="2" t="s">
        <v>27</v>
      </c>
    </row>
    <row r="111" spans="2:25" x14ac:dyDescent="0.15">
      <c r="B111" s="2" t="s">
        <v>50</v>
      </c>
      <c r="C111" s="235">
        <v>1030</v>
      </c>
      <c r="E111" s="109">
        <f t="shared" ref="E111:V111" si="6">E10+E30+E50+E70+E90</f>
        <v>0</v>
      </c>
      <c r="F111" s="110">
        <f t="shared" si="6"/>
        <v>0</v>
      </c>
      <c r="G111" s="110">
        <f t="shared" si="6"/>
        <v>0</v>
      </c>
      <c r="H111" s="110">
        <f t="shared" si="6"/>
        <v>-470387755.10204047</v>
      </c>
      <c r="I111" s="110">
        <f t="shared" si="6"/>
        <v>2.1610868653697278E-8</v>
      </c>
      <c r="J111" s="110">
        <f t="shared" si="6"/>
        <v>-329271428.57142842</v>
      </c>
      <c r="K111" s="110">
        <f t="shared" si="6"/>
        <v>470387755.10204047</v>
      </c>
      <c r="L111" s="110">
        <f t="shared" si="6"/>
        <v>-2.1610868653697278E-8</v>
      </c>
      <c r="M111" s="110">
        <f t="shared" si="6"/>
        <v>-329271428.57142842</v>
      </c>
      <c r="N111" s="110">
        <f t="shared" si="6"/>
        <v>0</v>
      </c>
      <c r="O111" s="110">
        <f t="shared" si="6"/>
        <v>0</v>
      </c>
      <c r="P111" s="110">
        <f t="shared" si="6"/>
        <v>0</v>
      </c>
      <c r="Q111" s="110">
        <f t="shared" si="6"/>
        <v>0</v>
      </c>
      <c r="R111" s="110">
        <f t="shared" si="6"/>
        <v>0</v>
      </c>
      <c r="S111" s="110">
        <f t="shared" si="6"/>
        <v>0</v>
      </c>
      <c r="T111" s="110">
        <f t="shared" si="6"/>
        <v>0</v>
      </c>
      <c r="U111" s="110">
        <f t="shared" si="6"/>
        <v>0</v>
      </c>
      <c r="V111" s="112">
        <f t="shared" si="6"/>
        <v>0</v>
      </c>
      <c r="X111" s="87" t="s">
        <v>28</v>
      </c>
      <c r="Y111" s="2" t="s">
        <v>28</v>
      </c>
    </row>
    <row r="112" spans="2:25" x14ac:dyDescent="0.15">
      <c r="B112" s="2" t="s">
        <v>51</v>
      </c>
      <c r="C112" s="235">
        <v>0</v>
      </c>
      <c r="E112" s="109">
        <f t="shared" ref="E112:V112" si="7">E11+E31+E51+E71+E91</f>
        <v>0</v>
      </c>
      <c r="F112" s="110">
        <f t="shared" si="7"/>
        <v>0</v>
      </c>
      <c r="G112" s="110">
        <f t="shared" si="7"/>
        <v>0</v>
      </c>
      <c r="H112" s="110">
        <f t="shared" si="7"/>
        <v>2.1610868653697278E-8</v>
      </c>
      <c r="I112" s="110">
        <f t="shared" si="7"/>
        <v>-117599999.99999997</v>
      </c>
      <c r="J112" s="110">
        <f t="shared" si="7"/>
        <v>2.0170319097991978E-8</v>
      </c>
      <c r="K112" s="110">
        <f t="shared" si="7"/>
        <v>-2.1610868653697278E-8</v>
      </c>
      <c r="L112" s="110">
        <f t="shared" si="7"/>
        <v>117599999.99999997</v>
      </c>
      <c r="M112" s="110">
        <f t="shared" si="7"/>
        <v>2.0170319097991978E-8</v>
      </c>
      <c r="N112" s="110">
        <f t="shared" si="7"/>
        <v>0</v>
      </c>
      <c r="O112" s="110">
        <f t="shared" si="7"/>
        <v>0</v>
      </c>
      <c r="P112" s="110">
        <f t="shared" si="7"/>
        <v>0</v>
      </c>
      <c r="Q112" s="110">
        <f t="shared" si="7"/>
        <v>0</v>
      </c>
      <c r="R112" s="110">
        <f t="shared" si="7"/>
        <v>0</v>
      </c>
      <c r="S112" s="110">
        <f t="shared" si="7"/>
        <v>0</v>
      </c>
      <c r="T112" s="110">
        <f t="shared" si="7"/>
        <v>0</v>
      </c>
      <c r="U112" s="110">
        <f t="shared" si="7"/>
        <v>0</v>
      </c>
      <c r="V112" s="112">
        <f t="shared" si="7"/>
        <v>0</v>
      </c>
      <c r="X112" s="87" t="s">
        <v>29</v>
      </c>
      <c r="Y112" s="2" t="s">
        <v>29</v>
      </c>
    </row>
    <row r="113" spans="2:25" x14ac:dyDescent="0.15">
      <c r="B113" s="2" t="s">
        <v>52</v>
      </c>
      <c r="C113" s="235">
        <v>0</v>
      </c>
      <c r="D113" s="244" t="s">
        <v>101</v>
      </c>
      <c r="E113" s="109">
        <f t="shared" ref="E113:V113" si="8">E12+E32+E52+E72+E92</f>
        <v>0</v>
      </c>
      <c r="F113" s="110">
        <f t="shared" si="8"/>
        <v>0</v>
      </c>
      <c r="G113" s="110">
        <f t="shared" si="8"/>
        <v>0</v>
      </c>
      <c r="H113" s="110">
        <f t="shared" si="8"/>
        <v>329271428.57142842</v>
      </c>
      <c r="I113" s="110">
        <f t="shared" si="8"/>
        <v>-2.0170319097991978E-8</v>
      </c>
      <c r="J113" s="110">
        <f t="shared" si="8"/>
        <v>153659999.99999997</v>
      </c>
      <c r="K113" s="110">
        <f t="shared" si="8"/>
        <v>-329271428.57142842</v>
      </c>
      <c r="L113" s="110">
        <f t="shared" si="8"/>
        <v>2.0170319097991978E-8</v>
      </c>
      <c r="M113" s="110">
        <f t="shared" si="8"/>
        <v>307319999.99999994</v>
      </c>
      <c r="N113" s="110">
        <f t="shared" si="8"/>
        <v>0</v>
      </c>
      <c r="O113" s="110">
        <f t="shared" si="8"/>
        <v>0</v>
      </c>
      <c r="P113" s="110">
        <f t="shared" si="8"/>
        <v>0</v>
      </c>
      <c r="Q113" s="110">
        <f t="shared" si="8"/>
        <v>0</v>
      </c>
      <c r="R113" s="110">
        <f t="shared" si="8"/>
        <v>0</v>
      </c>
      <c r="S113" s="110">
        <f t="shared" si="8"/>
        <v>0</v>
      </c>
      <c r="T113" s="110">
        <f t="shared" si="8"/>
        <v>0</v>
      </c>
      <c r="U113" s="110">
        <f t="shared" si="8"/>
        <v>0</v>
      </c>
      <c r="V113" s="112">
        <f t="shared" si="8"/>
        <v>0</v>
      </c>
      <c r="W113" s="245" t="s">
        <v>102</v>
      </c>
      <c r="X113" s="87" t="s">
        <v>30</v>
      </c>
      <c r="Y113" s="2" t="s">
        <v>30</v>
      </c>
    </row>
    <row r="114" spans="2:25" x14ac:dyDescent="0.15">
      <c r="B114" s="2" t="s">
        <v>53</v>
      </c>
      <c r="C114" s="181" t="s">
        <v>53</v>
      </c>
      <c r="D114" s="244"/>
      <c r="E114" s="109">
        <f t="shared" ref="E114:V114" si="9">E13+E33+E53+E73+E93</f>
        <v>0</v>
      </c>
      <c r="F114" s="110">
        <f t="shared" si="9"/>
        <v>0</v>
      </c>
      <c r="G114" s="110">
        <f t="shared" si="9"/>
        <v>0</v>
      </c>
      <c r="H114" s="110">
        <f t="shared" si="9"/>
        <v>0</v>
      </c>
      <c r="I114" s="110">
        <f t="shared" si="9"/>
        <v>0</v>
      </c>
      <c r="J114" s="110">
        <f t="shared" si="9"/>
        <v>0</v>
      </c>
      <c r="K114" s="110">
        <f t="shared" si="9"/>
        <v>0</v>
      </c>
      <c r="L114" s="110">
        <f t="shared" si="9"/>
        <v>0</v>
      </c>
      <c r="M114" s="110">
        <f t="shared" si="9"/>
        <v>0</v>
      </c>
      <c r="N114" s="110">
        <f t="shared" si="9"/>
        <v>805902.54949229315</v>
      </c>
      <c r="O114" s="110">
        <f t="shared" si="9"/>
        <v>8.1263437408265656E-10</v>
      </c>
      <c r="P114" s="110">
        <f t="shared" si="9"/>
        <v>4714529.914529915</v>
      </c>
      <c r="Q114" s="110">
        <f t="shared" si="9"/>
        <v>-805902.54949229315</v>
      </c>
      <c r="R114" s="110">
        <f t="shared" si="9"/>
        <v>-8.1263437408265656E-10</v>
      </c>
      <c r="S114" s="110">
        <f t="shared" si="9"/>
        <v>4714529.914529915</v>
      </c>
      <c r="T114" s="110">
        <f t="shared" si="9"/>
        <v>0</v>
      </c>
      <c r="U114" s="110">
        <f t="shared" si="9"/>
        <v>0</v>
      </c>
      <c r="V114" s="112">
        <f t="shared" si="9"/>
        <v>0</v>
      </c>
      <c r="W114" s="245"/>
      <c r="X114" s="87">
        <v>0</v>
      </c>
      <c r="Y114" s="2" t="s">
        <v>31</v>
      </c>
    </row>
    <row r="115" spans="2:25" x14ac:dyDescent="0.15">
      <c r="B115" s="2" t="s">
        <v>54</v>
      </c>
      <c r="C115" s="181" t="s">
        <v>54</v>
      </c>
      <c r="E115" s="109">
        <f t="shared" ref="E115:V115" si="10">E14+E34+E54+E74+E94</f>
        <v>0</v>
      </c>
      <c r="F115" s="110">
        <f t="shared" si="10"/>
        <v>0</v>
      </c>
      <c r="G115" s="110">
        <f t="shared" si="10"/>
        <v>0</v>
      </c>
      <c r="H115" s="110">
        <f t="shared" si="10"/>
        <v>0</v>
      </c>
      <c r="I115" s="110">
        <f t="shared" si="10"/>
        <v>0</v>
      </c>
      <c r="J115" s="110">
        <f t="shared" si="10"/>
        <v>0</v>
      </c>
      <c r="K115" s="110">
        <f t="shared" si="10"/>
        <v>0</v>
      </c>
      <c r="L115" s="110">
        <f t="shared" si="10"/>
        <v>0</v>
      </c>
      <c r="M115" s="110">
        <f t="shared" si="10"/>
        <v>0</v>
      </c>
      <c r="N115" s="110">
        <f t="shared" si="10"/>
        <v>8.1263437408265656E-10</v>
      </c>
      <c r="O115" s="110">
        <f t="shared" si="10"/>
        <v>14071794.871794872</v>
      </c>
      <c r="P115" s="110">
        <f t="shared" si="10"/>
        <v>-2.887999520203397E-10</v>
      </c>
      <c r="Q115" s="110">
        <f t="shared" si="10"/>
        <v>-8.1263437408265656E-10</v>
      </c>
      <c r="R115" s="110">
        <f t="shared" si="10"/>
        <v>-14071794.871794872</v>
      </c>
      <c r="S115" s="110">
        <f t="shared" si="10"/>
        <v>-2.887999520203397E-10</v>
      </c>
      <c r="T115" s="110">
        <f t="shared" si="10"/>
        <v>0</v>
      </c>
      <c r="U115" s="110">
        <f t="shared" si="10"/>
        <v>0</v>
      </c>
      <c r="V115" s="112">
        <f t="shared" si="10"/>
        <v>0</v>
      </c>
      <c r="X115" s="87">
        <v>0</v>
      </c>
      <c r="Y115" s="2" t="s">
        <v>32</v>
      </c>
    </row>
    <row r="116" spans="2:25" x14ac:dyDescent="0.15">
      <c r="B116" s="2" t="s">
        <v>55</v>
      </c>
      <c r="C116" s="181" t="s">
        <v>55</v>
      </c>
      <c r="E116" s="109">
        <f t="shared" ref="E116:V116" si="11">E15+E35+E55+E75+E95</f>
        <v>0</v>
      </c>
      <c r="F116" s="110">
        <f t="shared" si="11"/>
        <v>0</v>
      </c>
      <c r="G116" s="110">
        <f t="shared" si="11"/>
        <v>0</v>
      </c>
      <c r="H116" s="110">
        <f t="shared" si="11"/>
        <v>0</v>
      </c>
      <c r="I116" s="110">
        <f t="shared" si="11"/>
        <v>0</v>
      </c>
      <c r="J116" s="110">
        <f t="shared" si="11"/>
        <v>0</v>
      </c>
      <c r="K116" s="110">
        <f t="shared" si="11"/>
        <v>0</v>
      </c>
      <c r="L116" s="110">
        <f t="shared" si="11"/>
        <v>0</v>
      </c>
      <c r="M116" s="110">
        <f t="shared" si="11"/>
        <v>0</v>
      </c>
      <c r="N116" s="110">
        <f t="shared" si="11"/>
        <v>4714529.914529915</v>
      </c>
      <c r="O116" s="110">
        <f t="shared" si="11"/>
        <v>-2.887999520203397E-10</v>
      </c>
      <c r="P116" s="110">
        <f t="shared" si="11"/>
        <v>36773333.333333336</v>
      </c>
      <c r="Q116" s="110">
        <f t="shared" si="11"/>
        <v>-4714529.914529915</v>
      </c>
      <c r="R116" s="110">
        <f t="shared" si="11"/>
        <v>2.887999520203397E-10</v>
      </c>
      <c r="S116" s="110">
        <f t="shared" si="11"/>
        <v>18386666.666666668</v>
      </c>
      <c r="T116" s="110">
        <f t="shared" si="11"/>
        <v>0</v>
      </c>
      <c r="U116" s="110">
        <f t="shared" si="11"/>
        <v>0</v>
      </c>
      <c r="V116" s="112">
        <f t="shared" si="11"/>
        <v>0</v>
      </c>
      <c r="X116" s="87">
        <v>0</v>
      </c>
      <c r="Y116" s="2" t="s">
        <v>33</v>
      </c>
    </row>
    <row r="117" spans="2:25" x14ac:dyDescent="0.15">
      <c r="B117" s="2" t="s">
        <v>56</v>
      </c>
      <c r="C117" s="235">
        <v>0</v>
      </c>
      <c r="E117" s="109">
        <f t="shared" ref="E117:V117" si="12">E16+E36+E56+E76+E96</f>
        <v>0</v>
      </c>
      <c r="F117" s="110">
        <f t="shared" si="12"/>
        <v>0</v>
      </c>
      <c r="G117" s="110">
        <f t="shared" si="12"/>
        <v>0</v>
      </c>
      <c r="H117" s="110">
        <f t="shared" si="12"/>
        <v>-3993107.1364905816</v>
      </c>
      <c r="I117" s="110">
        <f t="shared" si="12"/>
        <v>0</v>
      </c>
      <c r="J117" s="110">
        <f t="shared" si="12"/>
        <v>0</v>
      </c>
      <c r="K117" s="110">
        <f t="shared" si="12"/>
        <v>0</v>
      </c>
      <c r="L117" s="110">
        <f t="shared" si="12"/>
        <v>0</v>
      </c>
      <c r="M117" s="110">
        <f t="shared" si="12"/>
        <v>0</v>
      </c>
      <c r="N117" s="110">
        <f t="shared" si="12"/>
        <v>-805902.54949229315</v>
      </c>
      <c r="O117" s="110">
        <f t="shared" si="12"/>
        <v>-8.1263437408265656E-10</v>
      </c>
      <c r="P117" s="110">
        <f t="shared" si="12"/>
        <v>-4714529.914529915</v>
      </c>
      <c r="Q117" s="110">
        <f t="shared" si="12"/>
        <v>475186764.78802335</v>
      </c>
      <c r="R117" s="110">
        <f t="shared" si="12"/>
        <v>-2.0798234279614622E-8</v>
      </c>
      <c r="S117" s="110">
        <f t="shared" si="12"/>
        <v>324556898.6568985</v>
      </c>
      <c r="T117" s="110">
        <f t="shared" si="12"/>
        <v>-470387755.10204047</v>
      </c>
      <c r="U117" s="110">
        <f t="shared" si="12"/>
        <v>2.1610868653697278E-8</v>
      </c>
      <c r="V117" s="112">
        <f t="shared" si="12"/>
        <v>329271428.57142842</v>
      </c>
      <c r="X117" s="87" t="s">
        <v>41</v>
      </c>
      <c r="Y117" s="2" t="s">
        <v>41</v>
      </c>
    </row>
    <row r="118" spans="2:25" x14ac:dyDescent="0.15">
      <c r="B118" s="2" t="s">
        <v>57</v>
      </c>
      <c r="C118" s="235">
        <v>-646.23360000000002</v>
      </c>
      <c r="E118" s="109">
        <f t="shared" ref="E118:V118" si="13">E17+E37+E57+E77+E97</f>
        <v>0</v>
      </c>
      <c r="F118" s="110">
        <f t="shared" si="13"/>
        <v>0</v>
      </c>
      <c r="G118" s="110">
        <f t="shared" si="13"/>
        <v>0</v>
      </c>
      <c r="H118" s="110">
        <f t="shared" si="13"/>
        <v>0</v>
      </c>
      <c r="I118" s="110">
        <f t="shared" si="13"/>
        <v>-56414.407195984677</v>
      </c>
      <c r="J118" s="110">
        <f t="shared" si="13"/>
        <v>474699.02935061313</v>
      </c>
      <c r="K118" s="110">
        <f t="shared" si="13"/>
        <v>0</v>
      </c>
      <c r="L118" s="110">
        <f t="shared" si="13"/>
        <v>0</v>
      </c>
      <c r="M118" s="110">
        <f t="shared" si="13"/>
        <v>0</v>
      </c>
      <c r="N118" s="110">
        <f t="shared" si="13"/>
        <v>-8.1263437408265656E-10</v>
      </c>
      <c r="O118" s="110">
        <f t="shared" si="13"/>
        <v>-14071794.871794872</v>
      </c>
      <c r="P118" s="110">
        <f t="shared" si="13"/>
        <v>2.887999520203397E-10</v>
      </c>
      <c r="Q118" s="110">
        <f t="shared" si="13"/>
        <v>-2.0798234279614622E-8</v>
      </c>
      <c r="R118" s="110">
        <f t="shared" si="13"/>
        <v>131728209.27899083</v>
      </c>
      <c r="S118" s="110">
        <f t="shared" si="13"/>
        <v>474699.02935059322</v>
      </c>
      <c r="T118" s="110">
        <f t="shared" si="13"/>
        <v>2.1610868653697278E-8</v>
      </c>
      <c r="U118" s="110">
        <f t="shared" si="13"/>
        <v>-117599999.99999997</v>
      </c>
      <c r="V118" s="112">
        <f t="shared" si="13"/>
        <v>-2.0170319097991978E-8</v>
      </c>
      <c r="X118" s="87" t="s">
        <v>35</v>
      </c>
      <c r="Y118" s="2" t="s">
        <v>35</v>
      </c>
    </row>
    <row r="119" spans="2:25" x14ac:dyDescent="0.15">
      <c r="B119" s="2" t="s">
        <v>58</v>
      </c>
      <c r="C119" s="235">
        <v>-1812.577542</v>
      </c>
      <c r="E119" s="109">
        <f t="shared" ref="E119:V119" si="14">E18+E38+E58+E78+E98</f>
        <v>0</v>
      </c>
      <c r="F119" s="110">
        <f t="shared" si="14"/>
        <v>0</v>
      </c>
      <c r="G119" s="110">
        <f t="shared" si="14"/>
        <v>0</v>
      </c>
      <c r="H119" s="110">
        <f t="shared" si="14"/>
        <v>0</v>
      </c>
      <c r="I119" s="110">
        <f t="shared" si="14"/>
        <v>-474699.02935061313</v>
      </c>
      <c r="J119" s="110">
        <f t="shared" si="14"/>
        <v>2662903.3216471565</v>
      </c>
      <c r="K119" s="110">
        <f t="shared" si="14"/>
        <v>0</v>
      </c>
      <c r="L119" s="110">
        <f t="shared" si="14"/>
        <v>0</v>
      </c>
      <c r="M119" s="110">
        <f t="shared" si="14"/>
        <v>0</v>
      </c>
      <c r="N119" s="110">
        <f t="shared" si="14"/>
        <v>4714529.914529915</v>
      </c>
      <c r="O119" s="110">
        <f t="shared" si="14"/>
        <v>-2.887999520203397E-10</v>
      </c>
      <c r="P119" s="110">
        <f t="shared" si="14"/>
        <v>18386666.666666668</v>
      </c>
      <c r="Q119" s="110">
        <f t="shared" si="14"/>
        <v>324556898.6568985</v>
      </c>
      <c r="R119" s="110">
        <f t="shared" si="14"/>
        <v>474699.02935059322</v>
      </c>
      <c r="S119" s="110">
        <f t="shared" si="14"/>
        <v>349419139.97662759</v>
      </c>
      <c r="T119" s="110">
        <f t="shared" si="14"/>
        <v>-329271428.57142842</v>
      </c>
      <c r="U119" s="110">
        <f t="shared" si="14"/>
        <v>2.0170319097991978E-8</v>
      </c>
      <c r="V119" s="112">
        <f t="shared" si="14"/>
        <v>153659999.99999997</v>
      </c>
      <c r="X119" s="87" t="s">
        <v>42</v>
      </c>
      <c r="Y119" s="2" t="s">
        <v>42</v>
      </c>
    </row>
    <row r="120" spans="2:25" x14ac:dyDescent="0.15">
      <c r="B120" s="2" t="s">
        <v>59</v>
      </c>
      <c r="C120" s="235">
        <v>1030</v>
      </c>
      <c r="E120" s="109">
        <f t="shared" ref="E120:V120" si="15">E19+E39+E59+E79+E99</f>
        <v>0</v>
      </c>
      <c r="F120" s="110">
        <f t="shared" si="15"/>
        <v>0</v>
      </c>
      <c r="G120" s="110">
        <f t="shared" si="15"/>
        <v>0</v>
      </c>
      <c r="H120" s="110">
        <f t="shared" si="15"/>
        <v>0</v>
      </c>
      <c r="I120" s="110">
        <f t="shared" si="15"/>
        <v>0</v>
      </c>
      <c r="J120" s="110">
        <f t="shared" si="15"/>
        <v>0</v>
      </c>
      <c r="K120" s="110">
        <f t="shared" si="15"/>
        <v>0</v>
      </c>
      <c r="L120" s="110">
        <f t="shared" si="15"/>
        <v>0</v>
      </c>
      <c r="M120" s="110">
        <f t="shared" si="15"/>
        <v>0</v>
      </c>
      <c r="N120" s="110">
        <f t="shared" si="15"/>
        <v>0</v>
      </c>
      <c r="O120" s="110">
        <f t="shared" si="15"/>
        <v>0</v>
      </c>
      <c r="P120" s="110">
        <f t="shared" si="15"/>
        <v>0</v>
      </c>
      <c r="Q120" s="110">
        <f t="shared" si="15"/>
        <v>-470387755.10204047</v>
      </c>
      <c r="R120" s="110">
        <f t="shared" si="15"/>
        <v>2.1610868653697278E-8</v>
      </c>
      <c r="S120" s="110">
        <f t="shared" si="15"/>
        <v>-329271428.57142842</v>
      </c>
      <c r="T120" s="110">
        <f t="shared" si="15"/>
        <v>470387755.10204047</v>
      </c>
      <c r="U120" s="110">
        <f t="shared" si="15"/>
        <v>-2.1610868653697278E-8</v>
      </c>
      <c r="V120" s="112">
        <f t="shared" si="15"/>
        <v>-329271428.57142842</v>
      </c>
      <c r="X120" s="87" t="s">
        <v>37</v>
      </c>
      <c r="Y120" s="2" t="s">
        <v>37</v>
      </c>
    </row>
    <row r="121" spans="2:25" x14ac:dyDescent="0.15">
      <c r="B121" s="2" t="s">
        <v>60</v>
      </c>
      <c r="C121" s="235">
        <v>0</v>
      </c>
      <c r="E121" s="109">
        <f t="shared" ref="E121:V121" si="16">E20+E40+E60+E80+E100</f>
        <v>0</v>
      </c>
      <c r="F121" s="110">
        <f t="shared" si="16"/>
        <v>0</v>
      </c>
      <c r="G121" s="110">
        <f t="shared" si="16"/>
        <v>0</v>
      </c>
      <c r="H121" s="110">
        <f t="shared" si="16"/>
        <v>0</v>
      </c>
      <c r="I121" s="110">
        <f t="shared" si="16"/>
        <v>0</v>
      </c>
      <c r="J121" s="110">
        <f t="shared" si="16"/>
        <v>0</v>
      </c>
      <c r="K121" s="110">
        <f t="shared" si="16"/>
        <v>0</v>
      </c>
      <c r="L121" s="110">
        <f t="shared" si="16"/>
        <v>0</v>
      </c>
      <c r="M121" s="110">
        <f t="shared" si="16"/>
        <v>0</v>
      </c>
      <c r="N121" s="110">
        <f t="shared" si="16"/>
        <v>0</v>
      </c>
      <c r="O121" s="110">
        <f t="shared" si="16"/>
        <v>0</v>
      </c>
      <c r="P121" s="110">
        <f t="shared" si="16"/>
        <v>0</v>
      </c>
      <c r="Q121" s="110">
        <f t="shared" si="16"/>
        <v>2.1610868653697278E-8</v>
      </c>
      <c r="R121" s="110">
        <f t="shared" si="16"/>
        <v>-117599999.99999997</v>
      </c>
      <c r="S121" s="110">
        <f t="shared" si="16"/>
        <v>2.0170319097991978E-8</v>
      </c>
      <c r="T121" s="110">
        <f t="shared" si="16"/>
        <v>-2.1610868653697278E-8</v>
      </c>
      <c r="U121" s="110">
        <f t="shared" si="16"/>
        <v>117599999.99999997</v>
      </c>
      <c r="V121" s="112">
        <f t="shared" si="16"/>
        <v>2.0170319097991978E-8</v>
      </c>
      <c r="X121" s="87" t="s">
        <v>43</v>
      </c>
      <c r="Y121" s="2" t="s">
        <v>43</v>
      </c>
    </row>
    <row r="122" spans="2:25" x14ac:dyDescent="0.15">
      <c r="B122" s="2" t="s">
        <v>61</v>
      </c>
      <c r="C122" s="236">
        <v>0</v>
      </c>
      <c r="E122" s="118">
        <f t="shared" ref="E122:V122" si="17">E21+E41+E61+E81+E101</f>
        <v>0</v>
      </c>
      <c r="F122" s="113">
        <f t="shared" si="17"/>
        <v>0</v>
      </c>
      <c r="G122" s="113">
        <f t="shared" si="17"/>
        <v>0</v>
      </c>
      <c r="H122" s="113">
        <f t="shared" si="17"/>
        <v>0</v>
      </c>
      <c r="I122" s="113">
        <f t="shared" si="17"/>
        <v>0</v>
      </c>
      <c r="J122" s="113">
        <f t="shared" si="17"/>
        <v>0</v>
      </c>
      <c r="K122" s="113">
        <f t="shared" si="17"/>
        <v>0</v>
      </c>
      <c r="L122" s="113">
        <f t="shared" si="17"/>
        <v>0</v>
      </c>
      <c r="M122" s="113">
        <f t="shared" si="17"/>
        <v>0</v>
      </c>
      <c r="N122" s="113">
        <f t="shared" si="17"/>
        <v>0</v>
      </c>
      <c r="O122" s="113">
        <f t="shared" si="17"/>
        <v>0</v>
      </c>
      <c r="P122" s="113">
        <f t="shared" si="17"/>
        <v>0</v>
      </c>
      <c r="Q122" s="113">
        <f t="shared" si="17"/>
        <v>329271428.57142842</v>
      </c>
      <c r="R122" s="113">
        <f t="shared" si="17"/>
        <v>-2.0170319097991978E-8</v>
      </c>
      <c r="S122" s="113">
        <f t="shared" si="17"/>
        <v>153659999.99999997</v>
      </c>
      <c r="T122" s="113">
        <f t="shared" si="17"/>
        <v>-329271428.57142842</v>
      </c>
      <c r="U122" s="113">
        <f t="shared" si="17"/>
        <v>2.0170319097991978E-8</v>
      </c>
      <c r="V122" s="114">
        <f t="shared" si="17"/>
        <v>307319999.99999994</v>
      </c>
      <c r="X122" s="88" t="s">
        <v>39</v>
      </c>
      <c r="Y122" s="2" t="s">
        <v>39</v>
      </c>
    </row>
    <row r="124" spans="2:25" x14ac:dyDescent="0.15">
      <c r="H124" s="2"/>
      <c r="I124" s="2"/>
      <c r="J124" s="2"/>
      <c r="K124" s="2"/>
      <c r="L124" s="2"/>
      <c r="M124" s="2"/>
      <c r="Q124" s="2"/>
      <c r="R124" s="2"/>
      <c r="S124" s="2"/>
      <c r="T124" s="2"/>
      <c r="U124" s="2"/>
      <c r="V124" s="2"/>
    </row>
    <row r="125" spans="2:25" x14ac:dyDescent="0.15">
      <c r="B125" t="s">
        <v>167</v>
      </c>
    </row>
    <row r="126" spans="2:25" x14ac:dyDescent="0.15">
      <c r="E126" s="2" t="s">
        <v>25</v>
      </c>
      <c r="F126" s="2" t="s">
        <v>26</v>
      </c>
      <c r="G126" s="2" t="s">
        <v>27</v>
      </c>
      <c r="H126" s="2" t="s">
        <v>28</v>
      </c>
      <c r="I126" s="2" t="s">
        <v>29</v>
      </c>
      <c r="J126" s="2" t="s">
        <v>30</v>
      </c>
      <c r="K126" s="2" t="s">
        <v>34</v>
      </c>
      <c r="L126" s="2" t="s">
        <v>35</v>
      </c>
      <c r="M126" s="2" t="s">
        <v>36</v>
      </c>
      <c r="N126" s="2" t="s">
        <v>37</v>
      </c>
      <c r="O126" s="2" t="s">
        <v>38</v>
      </c>
      <c r="P126" s="2" t="s">
        <v>39</v>
      </c>
      <c r="Q126" s="2" t="s">
        <v>22</v>
      </c>
      <c r="R126" s="2" t="s">
        <v>23</v>
      </c>
      <c r="S126" s="2" t="s">
        <v>24</v>
      </c>
      <c r="T126" s="2" t="s">
        <v>31</v>
      </c>
      <c r="U126" s="2" t="s">
        <v>32</v>
      </c>
      <c r="V126" s="2" t="s">
        <v>33</v>
      </c>
    </row>
    <row r="127" spans="2:25" x14ac:dyDescent="0.15">
      <c r="B127" s="2" t="s">
        <v>47</v>
      </c>
      <c r="C127" s="142">
        <f t="shared" ref="C127:C132" si="18">C108</f>
        <v>0</v>
      </c>
      <c r="E127" s="14">
        <f t="shared" ref="E127:J132" si="19">H108</f>
        <v>475186764.78802335</v>
      </c>
      <c r="F127" s="15">
        <f t="shared" si="19"/>
        <v>-2.0798234279614622E-8</v>
      </c>
      <c r="G127" s="15">
        <f t="shared" si="19"/>
        <v>324556898.6568985</v>
      </c>
      <c r="H127" s="15">
        <f t="shared" si="19"/>
        <v>-470387755.10204047</v>
      </c>
      <c r="I127" s="15">
        <f t="shared" si="19"/>
        <v>2.1610868653697278E-8</v>
      </c>
      <c r="J127" s="15">
        <f t="shared" si="19"/>
        <v>329271428.57142842</v>
      </c>
      <c r="K127" s="15">
        <f t="shared" ref="K127:P132" si="20">Q108</f>
        <v>-3993107.1364905816</v>
      </c>
      <c r="L127" s="15">
        <f t="shared" si="20"/>
        <v>0</v>
      </c>
      <c r="M127" s="15">
        <f t="shared" si="20"/>
        <v>0</v>
      </c>
      <c r="N127" s="15">
        <f t="shared" si="20"/>
        <v>0</v>
      </c>
      <c r="O127" s="15">
        <f t="shared" si="20"/>
        <v>0</v>
      </c>
      <c r="P127" s="16">
        <f t="shared" si="20"/>
        <v>0</v>
      </c>
      <c r="Q127" s="15">
        <f t="shared" ref="Q127:S132" si="21">E108</f>
        <v>-805902.54949229315</v>
      </c>
      <c r="R127" s="15">
        <f t="shared" si="21"/>
        <v>-8.1263437408265656E-10</v>
      </c>
      <c r="S127" s="15">
        <f t="shared" si="21"/>
        <v>-4714529.914529915</v>
      </c>
      <c r="T127" s="15">
        <f t="shared" ref="T127:V132" si="22">N108</f>
        <v>0</v>
      </c>
      <c r="U127" s="15">
        <f t="shared" si="22"/>
        <v>0</v>
      </c>
      <c r="V127" s="16">
        <f t="shared" si="22"/>
        <v>0</v>
      </c>
      <c r="X127" s="86" t="s">
        <v>25</v>
      </c>
      <c r="Y127" s="2" t="s">
        <v>25</v>
      </c>
    </row>
    <row r="128" spans="2:25" x14ac:dyDescent="0.15">
      <c r="B128" s="2" t="s">
        <v>48</v>
      </c>
      <c r="C128" s="143">
        <f t="shared" si="18"/>
        <v>-646.23360000000002</v>
      </c>
      <c r="E128" s="17">
        <f t="shared" si="19"/>
        <v>-2.0798234279614622E-8</v>
      </c>
      <c r="F128" s="18">
        <f t="shared" si="19"/>
        <v>131728209.27899083</v>
      </c>
      <c r="G128" s="18">
        <f t="shared" si="19"/>
        <v>-474699.02935063303</v>
      </c>
      <c r="H128" s="18">
        <f t="shared" si="19"/>
        <v>2.1610868653697278E-8</v>
      </c>
      <c r="I128" s="18">
        <f t="shared" si="19"/>
        <v>-117599999.99999997</v>
      </c>
      <c r="J128" s="18">
        <f t="shared" si="19"/>
        <v>-2.0170319097991978E-8</v>
      </c>
      <c r="K128" s="18">
        <f t="shared" si="20"/>
        <v>0</v>
      </c>
      <c r="L128" s="18">
        <f t="shared" si="20"/>
        <v>-56414.407195984677</v>
      </c>
      <c r="M128" s="18">
        <f t="shared" si="20"/>
        <v>-474699.02935061313</v>
      </c>
      <c r="N128" s="18">
        <f t="shared" si="20"/>
        <v>0</v>
      </c>
      <c r="O128" s="18">
        <f t="shared" si="20"/>
        <v>0</v>
      </c>
      <c r="P128" s="19">
        <f t="shared" si="20"/>
        <v>0</v>
      </c>
      <c r="Q128" s="18">
        <f t="shared" si="21"/>
        <v>-8.1263437408265656E-10</v>
      </c>
      <c r="R128" s="18">
        <f t="shared" si="21"/>
        <v>-14071794.871794872</v>
      </c>
      <c r="S128" s="18">
        <f t="shared" si="21"/>
        <v>2.887999520203397E-10</v>
      </c>
      <c r="T128" s="18">
        <f t="shared" si="22"/>
        <v>0</v>
      </c>
      <c r="U128" s="18">
        <f t="shared" si="22"/>
        <v>0</v>
      </c>
      <c r="V128" s="19">
        <f t="shared" si="22"/>
        <v>0</v>
      </c>
      <c r="X128" s="87" t="s">
        <v>26</v>
      </c>
      <c r="Y128" s="2" t="s">
        <v>26</v>
      </c>
    </row>
    <row r="129" spans="2:25" x14ac:dyDescent="0.15">
      <c r="B129" s="2" t="s">
        <v>49</v>
      </c>
      <c r="C129" s="143">
        <f t="shared" si="18"/>
        <v>1812.577542</v>
      </c>
      <c r="E129" s="17">
        <f t="shared" si="19"/>
        <v>324556898.6568985</v>
      </c>
      <c r="F129" s="18">
        <f t="shared" si="19"/>
        <v>-474699.02935063303</v>
      </c>
      <c r="G129" s="18">
        <f t="shared" si="19"/>
        <v>349419139.97662759</v>
      </c>
      <c r="H129" s="18">
        <f t="shared" si="19"/>
        <v>-329271428.57142842</v>
      </c>
      <c r="I129" s="18">
        <f t="shared" si="19"/>
        <v>2.0170319097991978E-8</v>
      </c>
      <c r="J129" s="18">
        <f t="shared" si="19"/>
        <v>153659999.99999997</v>
      </c>
      <c r="K129" s="18">
        <f t="shared" si="20"/>
        <v>0</v>
      </c>
      <c r="L129" s="18">
        <f t="shared" si="20"/>
        <v>474699.02935061313</v>
      </c>
      <c r="M129" s="18">
        <f t="shared" si="20"/>
        <v>2662903.3216471565</v>
      </c>
      <c r="N129" s="18">
        <f t="shared" si="20"/>
        <v>0</v>
      </c>
      <c r="O129" s="18">
        <f t="shared" si="20"/>
        <v>0</v>
      </c>
      <c r="P129" s="19">
        <f t="shared" si="20"/>
        <v>0</v>
      </c>
      <c r="Q129" s="18">
        <f t="shared" si="21"/>
        <v>4714529.914529915</v>
      </c>
      <c r="R129" s="18">
        <f t="shared" si="21"/>
        <v>-2.887999520203397E-10</v>
      </c>
      <c r="S129" s="18">
        <f t="shared" si="21"/>
        <v>18386666.666666668</v>
      </c>
      <c r="T129" s="18">
        <f t="shared" si="22"/>
        <v>0</v>
      </c>
      <c r="U129" s="18">
        <f t="shared" si="22"/>
        <v>0</v>
      </c>
      <c r="V129" s="19">
        <f t="shared" si="22"/>
        <v>0</v>
      </c>
      <c r="X129" s="87" t="s">
        <v>27</v>
      </c>
      <c r="Y129" s="2" t="s">
        <v>27</v>
      </c>
    </row>
    <row r="130" spans="2:25" x14ac:dyDescent="0.15">
      <c r="B130" s="2" t="s">
        <v>50</v>
      </c>
      <c r="C130" s="143">
        <f t="shared" si="18"/>
        <v>1030</v>
      </c>
      <c r="E130" s="17">
        <f t="shared" si="19"/>
        <v>-470387755.10204047</v>
      </c>
      <c r="F130" s="18">
        <f t="shared" si="19"/>
        <v>2.1610868653697278E-8</v>
      </c>
      <c r="G130" s="18">
        <f t="shared" si="19"/>
        <v>-329271428.57142842</v>
      </c>
      <c r="H130" s="18">
        <f t="shared" si="19"/>
        <v>470387755.10204047</v>
      </c>
      <c r="I130" s="18">
        <f t="shared" si="19"/>
        <v>-2.1610868653697278E-8</v>
      </c>
      <c r="J130" s="18">
        <f t="shared" si="19"/>
        <v>-329271428.57142842</v>
      </c>
      <c r="K130" s="18">
        <f t="shared" si="20"/>
        <v>0</v>
      </c>
      <c r="L130" s="18">
        <f t="shared" si="20"/>
        <v>0</v>
      </c>
      <c r="M130" s="18">
        <f t="shared" si="20"/>
        <v>0</v>
      </c>
      <c r="N130" s="18">
        <f t="shared" si="20"/>
        <v>0</v>
      </c>
      <c r="O130" s="18">
        <f t="shared" si="20"/>
        <v>0</v>
      </c>
      <c r="P130" s="19">
        <f t="shared" si="20"/>
        <v>0</v>
      </c>
      <c r="Q130" s="18">
        <f t="shared" si="21"/>
        <v>0</v>
      </c>
      <c r="R130" s="18">
        <f t="shared" si="21"/>
        <v>0</v>
      </c>
      <c r="S130" s="18">
        <f t="shared" si="21"/>
        <v>0</v>
      </c>
      <c r="T130" s="18">
        <f t="shared" si="22"/>
        <v>0</v>
      </c>
      <c r="U130" s="18">
        <f t="shared" si="22"/>
        <v>0</v>
      </c>
      <c r="V130" s="19">
        <f t="shared" si="22"/>
        <v>0</v>
      </c>
      <c r="X130" s="87" t="s">
        <v>28</v>
      </c>
      <c r="Y130" s="2" t="s">
        <v>28</v>
      </c>
    </row>
    <row r="131" spans="2:25" x14ac:dyDescent="0.15">
      <c r="B131" s="2" t="s">
        <v>51</v>
      </c>
      <c r="C131" s="143">
        <f t="shared" si="18"/>
        <v>0</v>
      </c>
      <c r="E131" s="17">
        <f t="shared" si="19"/>
        <v>2.1610868653697278E-8</v>
      </c>
      <c r="F131" s="18">
        <f t="shared" si="19"/>
        <v>-117599999.99999997</v>
      </c>
      <c r="G131" s="18">
        <f t="shared" si="19"/>
        <v>2.0170319097991978E-8</v>
      </c>
      <c r="H131" s="18">
        <f t="shared" si="19"/>
        <v>-2.1610868653697278E-8</v>
      </c>
      <c r="I131" s="18">
        <f t="shared" si="19"/>
        <v>117599999.99999997</v>
      </c>
      <c r="J131" s="18">
        <f t="shared" si="19"/>
        <v>2.0170319097991978E-8</v>
      </c>
      <c r="K131" s="18">
        <f t="shared" si="20"/>
        <v>0</v>
      </c>
      <c r="L131" s="18">
        <f t="shared" si="20"/>
        <v>0</v>
      </c>
      <c r="M131" s="18">
        <f t="shared" si="20"/>
        <v>0</v>
      </c>
      <c r="N131" s="18">
        <f t="shared" si="20"/>
        <v>0</v>
      </c>
      <c r="O131" s="18">
        <f t="shared" si="20"/>
        <v>0</v>
      </c>
      <c r="P131" s="19">
        <f t="shared" si="20"/>
        <v>0</v>
      </c>
      <c r="Q131" s="18">
        <f t="shared" si="21"/>
        <v>0</v>
      </c>
      <c r="R131" s="18">
        <f t="shared" si="21"/>
        <v>0</v>
      </c>
      <c r="S131" s="18">
        <f t="shared" si="21"/>
        <v>0</v>
      </c>
      <c r="T131" s="18">
        <f t="shared" si="22"/>
        <v>0</v>
      </c>
      <c r="U131" s="18">
        <f t="shared" si="22"/>
        <v>0</v>
      </c>
      <c r="V131" s="19">
        <f t="shared" si="22"/>
        <v>0</v>
      </c>
      <c r="X131" s="87" t="s">
        <v>29</v>
      </c>
      <c r="Y131" s="2" t="s">
        <v>29</v>
      </c>
    </row>
    <row r="132" spans="2:25" x14ac:dyDescent="0.15">
      <c r="B132" s="2" t="s">
        <v>52</v>
      </c>
      <c r="C132" s="143">
        <f t="shared" si="18"/>
        <v>0</v>
      </c>
      <c r="E132" s="17">
        <f t="shared" si="19"/>
        <v>329271428.57142842</v>
      </c>
      <c r="F132" s="18">
        <f t="shared" si="19"/>
        <v>-2.0170319097991978E-8</v>
      </c>
      <c r="G132" s="18">
        <f t="shared" si="19"/>
        <v>153659999.99999997</v>
      </c>
      <c r="H132" s="18">
        <f t="shared" si="19"/>
        <v>-329271428.57142842</v>
      </c>
      <c r="I132" s="18">
        <f t="shared" si="19"/>
        <v>2.0170319097991978E-8</v>
      </c>
      <c r="J132" s="18">
        <f t="shared" si="19"/>
        <v>307319999.99999994</v>
      </c>
      <c r="K132" s="18">
        <f t="shared" si="20"/>
        <v>0</v>
      </c>
      <c r="L132" s="18">
        <f t="shared" si="20"/>
        <v>0</v>
      </c>
      <c r="M132" s="18">
        <f t="shared" si="20"/>
        <v>0</v>
      </c>
      <c r="N132" s="18">
        <f t="shared" si="20"/>
        <v>0</v>
      </c>
      <c r="O132" s="18">
        <f t="shared" si="20"/>
        <v>0</v>
      </c>
      <c r="P132" s="19">
        <f t="shared" si="20"/>
        <v>0</v>
      </c>
      <c r="Q132" s="18">
        <f t="shared" si="21"/>
        <v>0</v>
      </c>
      <c r="R132" s="18">
        <f t="shared" si="21"/>
        <v>0</v>
      </c>
      <c r="S132" s="18">
        <f t="shared" si="21"/>
        <v>0</v>
      </c>
      <c r="T132" s="18">
        <f t="shared" si="22"/>
        <v>0</v>
      </c>
      <c r="U132" s="18">
        <f t="shared" si="22"/>
        <v>0</v>
      </c>
      <c r="V132" s="19">
        <f t="shared" si="22"/>
        <v>0</v>
      </c>
      <c r="X132" s="87" t="s">
        <v>41</v>
      </c>
      <c r="Y132" s="2" t="s">
        <v>41</v>
      </c>
    </row>
    <row r="133" spans="2:25" x14ac:dyDescent="0.15">
      <c r="B133" s="2" t="s">
        <v>56</v>
      </c>
      <c r="C133" s="143">
        <f t="shared" ref="C133:C138" si="23">C117</f>
        <v>0</v>
      </c>
      <c r="E133" s="17">
        <f t="shared" ref="E133:J138" si="24">H117</f>
        <v>-3993107.1364905816</v>
      </c>
      <c r="F133" s="18">
        <f t="shared" si="24"/>
        <v>0</v>
      </c>
      <c r="G133" s="18">
        <f t="shared" si="24"/>
        <v>0</v>
      </c>
      <c r="H133" s="18">
        <f t="shared" si="24"/>
        <v>0</v>
      </c>
      <c r="I133" s="18">
        <f t="shared" si="24"/>
        <v>0</v>
      </c>
      <c r="J133" s="18">
        <f t="shared" si="24"/>
        <v>0</v>
      </c>
      <c r="K133" s="18">
        <f t="shared" ref="K133:P138" si="25">Q117</f>
        <v>475186764.78802335</v>
      </c>
      <c r="L133" s="18">
        <f t="shared" si="25"/>
        <v>-2.0798234279614622E-8</v>
      </c>
      <c r="M133" s="18">
        <f t="shared" si="25"/>
        <v>324556898.6568985</v>
      </c>
      <c r="N133" s="18">
        <f t="shared" si="25"/>
        <v>-470387755.10204047</v>
      </c>
      <c r="O133" s="18">
        <f t="shared" si="25"/>
        <v>2.1610868653697278E-8</v>
      </c>
      <c r="P133" s="19">
        <f t="shared" si="25"/>
        <v>329271428.57142842</v>
      </c>
      <c r="Q133" s="18">
        <f t="shared" ref="Q133:S138" si="26">E117</f>
        <v>0</v>
      </c>
      <c r="R133" s="18">
        <f t="shared" si="26"/>
        <v>0</v>
      </c>
      <c r="S133" s="18">
        <f t="shared" si="26"/>
        <v>0</v>
      </c>
      <c r="T133" s="18">
        <f t="shared" ref="T133:V138" si="27">N117</f>
        <v>-805902.54949229315</v>
      </c>
      <c r="U133" s="18">
        <f t="shared" si="27"/>
        <v>-8.1263437408265656E-10</v>
      </c>
      <c r="V133" s="19">
        <f t="shared" si="27"/>
        <v>-4714529.914529915</v>
      </c>
      <c r="X133" s="87" t="s">
        <v>30</v>
      </c>
      <c r="Y133" s="2" t="s">
        <v>30</v>
      </c>
    </row>
    <row r="134" spans="2:25" x14ac:dyDescent="0.15">
      <c r="B134" s="2" t="s">
        <v>57</v>
      </c>
      <c r="C134" s="143">
        <f t="shared" si="23"/>
        <v>-646.23360000000002</v>
      </c>
      <c r="E134" s="17">
        <f t="shared" si="24"/>
        <v>0</v>
      </c>
      <c r="F134" s="18">
        <f t="shared" si="24"/>
        <v>-56414.407195984677</v>
      </c>
      <c r="G134" s="18">
        <f t="shared" si="24"/>
        <v>474699.02935061313</v>
      </c>
      <c r="H134" s="18">
        <f t="shared" si="24"/>
        <v>0</v>
      </c>
      <c r="I134" s="18">
        <f t="shared" si="24"/>
        <v>0</v>
      </c>
      <c r="J134" s="18">
        <f t="shared" si="24"/>
        <v>0</v>
      </c>
      <c r="K134" s="18">
        <f t="shared" si="25"/>
        <v>-2.0798234279614622E-8</v>
      </c>
      <c r="L134" s="18">
        <f t="shared" si="25"/>
        <v>131728209.27899083</v>
      </c>
      <c r="M134" s="18">
        <f t="shared" si="25"/>
        <v>474699.02935059322</v>
      </c>
      <c r="N134" s="18">
        <f t="shared" si="25"/>
        <v>2.1610868653697278E-8</v>
      </c>
      <c r="O134" s="18">
        <f t="shared" si="25"/>
        <v>-117599999.99999997</v>
      </c>
      <c r="P134" s="19">
        <f t="shared" si="25"/>
        <v>-2.0170319097991978E-8</v>
      </c>
      <c r="Q134" s="18">
        <f t="shared" si="26"/>
        <v>0</v>
      </c>
      <c r="R134" s="18">
        <f t="shared" si="26"/>
        <v>0</v>
      </c>
      <c r="S134" s="18">
        <f t="shared" si="26"/>
        <v>0</v>
      </c>
      <c r="T134" s="18">
        <f t="shared" si="27"/>
        <v>-8.1263437408265656E-10</v>
      </c>
      <c r="U134" s="18">
        <f t="shared" si="27"/>
        <v>-14071794.871794872</v>
      </c>
      <c r="V134" s="19">
        <f t="shared" si="27"/>
        <v>2.887999520203397E-10</v>
      </c>
      <c r="X134" s="87" t="s">
        <v>35</v>
      </c>
      <c r="Y134" s="2" t="s">
        <v>35</v>
      </c>
    </row>
    <row r="135" spans="2:25" x14ac:dyDescent="0.15">
      <c r="B135" s="2" t="s">
        <v>58</v>
      </c>
      <c r="C135" s="143">
        <f t="shared" si="23"/>
        <v>-1812.577542</v>
      </c>
      <c r="D135" s="244" t="s">
        <v>101</v>
      </c>
      <c r="E135" s="17">
        <f t="shared" si="24"/>
        <v>0</v>
      </c>
      <c r="F135" s="18">
        <f t="shared" si="24"/>
        <v>-474699.02935061313</v>
      </c>
      <c r="G135" s="18">
        <f t="shared" si="24"/>
        <v>2662903.3216471565</v>
      </c>
      <c r="H135" s="18">
        <f t="shared" si="24"/>
        <v>0</v>
      </c>
      <c r="I135" s="18">
        <f t="shared" si="24"/>
        <v>0</v>
      </c>
      <c r="J135" s="18">
        <f t="shared" si="24"/>
        <v>0</v>
      </c>
      <c r="K135" s="18">
        <f t="shared" si="25"/>
        <v>324556898.6568985</v>
      </c>
      <c r="L135" s="18">
        <f t="shared" si="25"/>
        <v>474699.02935059322</v>
      </c>
      <c r="M135" s="18">
        <f t="shared" si="25"/>
        <v>349419139.97662759</v>
      </c>
      <c r="N135" s="18">
        <f t="shared" si="25"/>
        <v>-329271428.57142842</v>
      </c>
      <c r="O135" s="18">
        <f t="shared" si="25"/>
        <v>2.0170319097991978E-8</v>
      </c>
      <c r="P135" s="19">
        <f t="shared" si="25"/>
        <v>153659999.99999997</v>
      </c>
      <c r="Q135" s="18">
        <f t="shared" si="26"/>
        <v>0</v>
      </c>
      <c r="R135" s="18">
        <f t="shared" si="26"/>
        <v>0</v>
      </c>
      <c r="S135" s="18">
        <f t="shared" si="26"/>
        <v>0</v>
      </c>
      <c r="T135" s="18">
        <f t="shared" si="27"/>
        <v>4714529.914529915</v>
      </c>
      <c r="U135" s="18">
        <f t="shared" si="27"/>
        <v>-2.887999520203397E-10</v>
      </c>
      <c r="V135" s="19">
        <f t="shared" si="27"/>
        <v>18386666.666666668</v>
      </c>
      <c r="W135" s="245" t="s">
        <v>102</v>
      </c>
      <c r="X135" s="87" t="s">
        <v>42</v>
      </c>
      <c r="Y135" s="2" t="s">
        <v>42</v>
      </c>
    </row>
    <row r="136" spans="2:25" x14ac:dyDescent="0.15">
      <c r="B136" s="2" t="s">
        <v>59</v>
      </c>
      <c r="C136" s="143">
        <f t="shared" si="23"/>
        <v>1030</v>
      </c>
      <c r="D136" s="244"/>
      <c r="E136" s="17">
        <f t="shared" si="24"/>
        <v>0</v>
      </c>
      <c r="F136" s="18">
        <f t="shared" si="24"/>
        <v>0</v>
      </c>
      <c r="G136" s="18">
        <f t="shared" si="24"/>
        <v>0</v>
      </c>
      <c r="H136" s="18">
        <f t="shared" si="24"/>
        <v>0</v>
      </c>
      <c r="I136" s="18">
        <f t="shared" si="24"/>
        <v>0</v>
      </c>
      <c r="J136" s="18">
        <f t="shared" si="24"/>
        <v>0</v>
      </c>
      <c r="K136" s="18">
        <f t="shared" si="25"/>
        <v>-470387755.10204047</v>
      </c>
      <c r="L136" s="18">
        <f t="shared" si="25"/>
        <v>2.1610868653697278E-8</v>
      </c>
      <c r="M136" s="18">
        <f t="shared" si="25"/>
        <v>-329271428.57142842</v>
      </c>
      <c r="N136" s="18">
        <f t="shared" si="25"/>
        <v>470387755.10204047</v>
      </c>
      <c r="O136" s="18">
        <f t="shared" si="25"/>
        <v>-2.1610868653697278E-8</v>
      </c>
      <c r="P136" s="19">
        <f t="shared" si="25"/>
        <v>-329271428.57142842</v>
      </c>
      <c r="Q136" s="18">
        <f t="shared" si="26"/>
        <v>0</v>
      </c>
      <c r="R136" s="18">
        <f t="shared" si="26"/>
        <v>0</v>
      </c>
      <c r="S136" s="18">
        <f t="shared" si="26"/>
        <v>0</v>
      </c>
      <c r="T136" s="18">
        <f t="shared" si="27"/>
        <v>0</v>
      </c>
      <c r="U136" s="18">
        <f t="shared" si="27"/>
        <v>0</v>
      </c>
      <c r="V136" s="19">
        <f t="shared" si="27"/>
        <v>0</v>
      </c>
      <c r="W136" s="245"/>
      <c r="X136" s="87" t="s">
        <v>37</v>
      </c>
      <c r="Y136" s="2" t="s">
        <v>37</v>
      </c>
    </row>
    <row r="137" spans="2:25" x14ac:dyDescent="0.15">
      <c r="B137" s="2" t="s">
        <v>60</v>
      </c>
      <c r="C137" s="143">
        <f t="shared" si="23"/>
        <v>0</v>
      </c>
      <c r="E137" s="17">
        <f t="shared" si="24"/>
        <v>0</v>
      </c>
      <c r="F137" s="18">
        <f t="shared" si="24"/>
        <v>0</v>
      </c>
      <c r="G137" s="18">
        <f t="shared" si="24"/>
        <v>0</v>
      </c>
      <c r="H137" s="18">
        <f t="shared" si="24"/>
        <v>0</v>
      </c>
      <c r="I137" s="18">
        <f t="shared" si="24"/>
        <v>0</v>
      </c>
      <c r="J137" s="18">
        <f t="shared" si="24"/>
        <v>0</v>
      </c>
      <c r="K137" s="18">
        <f t="shared" si="25"/>
        <v>2.1610868653697278E-8</v>
      </c>
      <c r="L137" s="18">
        <f t="shared" si="25"/>
        <v>-117599999.99999997</v>
      </c>
      <c r="M137" s="18">
        <f t="shared" si="25"/>
        <v>2.0170319097991978E-8</v>
      </c>
      <c r="N137" s="18">
        <f t="shared" si="25"/>
        <v>-2.1610868653697278E-8</v>
      </c>
      <c r="O137" s="18">
        <f t="shared" si="25"/>
        <v>117599999.99999997</v>
      </c>
      <c r="P137" s="19">
        <f t="shared" si="25"/>
        <v>2.0170319097991978E-8</v>
      </c>
      <c r="Q137" s="18">
        <f t="shared" si="26"/>
        <v>0</v>
      </c>
      <c r="R137" s="18">
        <f t="shared" si="26"/>
        <v>0</v>
      </c>
      <c r="S137" s="18">
        <f t="shared" si="26"/>
        <v>0</v>
      </c>
      <c r="T137" s="18">
        <f t="shared" si="27"/>
        <v>0</v>
      </c>
      <c r="U137" s="18">
        <f t="shared" si="27"/>
        <v>0</v>
      </c>
      <c r="V137" s="19">
        <f t="shared" si="27"/>
        <v>0</v>
      </c>
      <c r="X137" s="87" t="s">
        <v>43</v>
      </c>
      <c r="Y137" s="2" t="s">
        <v>43</v>
      </c>
    </row>
    <row r="138" spans="2:25" x14ac:dyDescent="0.15">
      <c r="B138" s="2" t="s">
        <v>61</v>
      </c>
      <c r="C138" s="144">
        <f t="shared" si="23"/>
        <v>0</v>
      </c>
      <c r="E138" s="20">
        <f t="shared" si="24"/>
        <v>0</v>
      </c>
      <c r="F138" s="21">
        <f t="shared" si="24"/>
        <v>0</v>
      </c>
      <c r="G138" s="21">
        <f t="shared" si="24"/>
        <v>0</v>
      </c>
      <c r="H138" s="21">
        <f t="shared" si="24"/>
        <v>0</v>
      </c>
      <c r="I138" s="21">
        <f t="shared" si="24"/>
        <v>0</v>
      </c>
      <c r="J138" s="21">
        <f t="shared" si="24"/>
        <v>0</v>
      </c>
      <c r="K138" s="21">
        <f t="shared" si="25"/>
        <v>329271428.57142842</v>
      </c>
      <c r="L138" s="21">
        <f t="shared" si="25"/>
        <v>-2.0170319097991978E-8</v>
      </c>
      <c r="M138" s="21">
        <f t="shared" si="25"/>
        <v>153659999.99999997</v>
      </c>
      <c r="N138" s="21">
        <f t="shared" si="25"/>
        <v>-329271428.57142842</v>
      </c>
      <c r="O138" s="21">
        <f t="shared" si="25"/>
        <v>2.0170319097991978E-8</v>
      </c>
      <c r="P138" s="22">
        <f t="shared" si="25"/>
        <v>307319999.99999994</v>
      </c>
      <c r="Q138" s="21">
        <f t="shared" si="26"/>
        <v>0</v>
      </c>
      <c r="R138" s="21">
        <f t="shared" si="26"/>
        <v>0</v>
      </c>
      <c r="S138" s="21">
        <f t="shared" si="26"/>
        <v>0</v>
      </c>
      <c r="T138" s="21">
        <f t="shared" si="27"/>
        <v>0</v>
      </c>
      <c r="U138" s="21">
        <f t="shared" si="27"/>
        <v>0</v>
      </c>
      <c r="V138" s="22">
        <f t="shared" si="27"/>
        <v>0</v>
      </c>
      <c r="X138" s="88" t="s">
        <v>39</v>
      </c>
      <c r="Y138" s="2" t="s">
        <v>39</v>
      </c>
    </row>
    <row r="139" spans="2:25" x14ac:dyDescent="0.15">
      <c r="B139" s="2" t="s">
        <v>44</v>
      </c>
      <c r="C139" s="128" t="s">
        <v>44</v>
      </c>
      <c r="E139" s="17">
        <f t="shared" ref="E139:J141" si="28">H105</f>
        <v>-805902.54949229315</v>
      </c>
      <c r="F139" s="18">
        <f t="shared" si="28"/>
        <v>-8.1263437408265656E-10</v>
      </c>
      <c r="G139" s="18">
        <f t="shared" si="28"/>
        <v>4714529.914529915</v>
      </c>
      <c r="H139" s="18">
        <f t="shared" si="28"/>
        <v>0</v>
      </c>
      <c r="I139" s="18">
        <f t="shared" si="28"/>
        <v>0</v>
      </c>
      <c r="J139" s="18">
        <f t="shared" si="28"/>
        <v>0</v>
      </c>
      <c r="K139" s="18">
        <f t="shared" ref="K139:P141" si="29">Q105</f>
        <v>0</v>
      </c>
      <c r="L139" s="18">
        <f t="shared" si="29"/>
        <v>0</v>
      </c>
      <c r="M139" s="18">
        <f t="shared" si="29"/>
        <v>0</v>
      </c>
      <c r="N139" s="18">
        <f t="shared" si="29"/>
        <v>0</v>
      </c>
      <c r="O139" s="18">
        <f t="shared" si="29"/>
        <v>0</v>
      </c>
      <c r="P139" s="19">
        <f t="shared" si="29"/>
        <v>0</v>
      </c>
      <c r="Q139" s="18">
        <f t="shared" ref="Q139:S141" si="30">E105</f>
        <v>805902.54949229315</v>
      </c>
      <c r="R139" s="18">
        <f t="shared" si="30"/>
        <v>8.1263437408265656E-10</v>
      </c>
      <c r="S139" s="18">
        <f t="shared" si="30"/>
        <v>4714529.914529915</v>
      </c>
      <c r="T139" s="18">
        <f t="shared" ref="T139:V141" si="31">N105</f>
        <v>0</v>
      </c>
      <c r="U139" s="18">
        <f t="shared" si="31"/>
        <v>0</v>
      </c>
      <c r="V139" s="19">
        <f t="shared" si="31"/>
        <v>0</v>
      </c>
      <c r="X139" s="128">
        <v>0</v>
      </c>
      <c r="Y139" s="2" t="s">
        <v>22</v>
      </c>
    </row>
    <row r="140" spans="2:25" x14ac:dyDescent="0.15">
      <c r="B140" s="2" t="s">
        <v>45</v>
      </c>
      <c r="C140" s="87" t="s">
        <v>45</v>
      </c>
      <c r="E140" s="17">
        <f t="shared" si="28"/>
        <v>-8.1263437408265656E-10</v>
      </c>
      <c r="F140" s="18">
        <f t="shared" si="28"/>
        <v>-14071794.871794872</v>
      </c>
      <c r="G140" s="18">
        <f t="shared" si="28"/>
        <v>-2.887999520203397E-10</v>
      </c>
      <c r="H140" s="18">
        <f t="shared" si="28"/>
        <v>0</v>
      </c>
      <c r="I140" s="18">
        <f t="shared" si="28"/>
        <v>0</v>
      </c>
      <c r="J140" s="18">
        <f t="shared" si="28"/>
        <v>0</v>
      </c>
      <c r="K140" s="18">
        <f t="shared" si="29"/>
        <v>0</v>
      </c>
      <c r="L140" s="18">
        <f t="shared" si="29"/>
        <v>0</v>
      </c>
      <c r="M140" s="18">
        <f t="shared" si="29"/>
        <v>0</v>
      </c>
      <c r="N140" s="18">
        <f t="shared" si="29"/>
        <v>0</v>
      </c>
      <c r="O140" s="18">
        <f t="shared" si="29"/>
        <v>0</v>
      </c>
      <c r="P140" s="19">
        <f t="shared" si="29"/>
        <v>0</v>
      </c>
      <c r="Q140" s="18">
        <f t="shared" si="30"/>
        <v>8.1263437408265656E-10</v>
      </c>
      <c r="R140" s="18">
        <f t="shared" si="30"/>
        <v>14071794.871794872</v>
      </c>
      <c r="S140" s="18">
        <f t="shared" si="30"/>
        <v>-2.887999520203397E-10</v>
      </c>
      <c r="T140" s="18">
        <f t="shared" si="31"/>
        <v>0</v>
      </c>
      <c r="U140" s="18">
        <f t="shared" si="31"/>
        <v>0</v>
      </c>
      <c r="V140" s="19">
        <f t="shared" si="31"/>
        <v>0</v>
      </c>
      <c r="X140" s="87">
        <v>0</v>
      </c>
      <c r="Y140" s="2" t="s">
        <v>40</v>
      </c>
    </row>
    <row r="141" spans="2:25" x14ac:dyDescent="0.15">
      <c r="B141" s="2" t="s">
        <v>46</v>
      </c>
      <c r="C141" s="87" t="s">
        <v>46</v>
      </c>
      <c r="E141" s="17">
        <f t="shared" si="28"/>
        <v>-4714529.914529915</v>
      </c>
      <c r="F141" s="18">
        <f t="shared" si="28"/>
        <v>2.887999520203397E-10</v>
      </c>
      <c r="G141" s="18">
        <f t="shared" si="28"/>
        <v>18386666.666666668</v>
      </c>
      <c r="H141" s="18">
        <f t="shared" si="28"/>
        <v>0</v>
      </c>
      <c r="I141" s="18">
        <f t="shared" si="28"/>
        <v>0</v>
      </c>
      <c r="J141" s="18">
        <f t="shared" si="28"/>
        <v>0</v>
      </c>
      <c r="K141" s="18">
        <f t="shared" si="29"/>
        <v>0</v>
      </c>
      <c r="L141" s="18">
        <f t="shared" si="29"/>
        <v>0</v>
      </c>
      <c r="M141" s="18">
        <f t="shared" si="29"/>
        <v>0</v>
      </c>
      <c r="N141" s="18">
        <f t="shared" si="29"/>
        <v>0</v>
      </c>
      <c r="O141" s="18">
        <f t="shared" si="29"/>
        <v>0</v>
      </c>
      <c r="P141" s="19">
        <f t="shared" si="29"/>
        <v>0</v>
      </c>
      <c r="Q141" s="18">
        <f t="shared" si="30"/>
        <v>4714529.914529915</v>
      </c>
      <c r="R141" s="18">
        <f t="shared" si="30"/>
        <v>-2.887999520203397E-10</v>
      </c>
      <c r="S141" s="18">
        <f t="shared" si="30"/>
        <v>36773333.333333336</v>
      </c>
      <c r="T141" s="18">
        <f t="shared" si="31"/>
        <v>0</v>
      </c>
      <c r="U141" s="18">
        <f t="shared" si="31"/>
        <v>0</v>
      </c>
      <c r="V141" s="19">
        <f t="shared" si="31"/>
        <v>0</v>
      </c>
      <c r="X141" s="87">
        <v>0</v>
      </c>
      <c r="Y141" s="2" t="s">
        <v>24</v>
      </c>
    </row>
    <row r="142" spans="2:25" x14ac:dyDescent="0.15">
      <c r="B142" s="2" t="s">
        <v>53</v>
      </c>
      <c r="C142" s="87" t="s">
        <v>53</v>
      </c>
      <c r="E142" s="17">
        <f t="shared" ref="E142:J144" si="32">H114</f>
        <v>0</v>
      </c>
      <c r="F142" s="18">
        <f t="shared" si="32"/>
        <v>0</v>
      </c>
      <c r="G142" s="18">
        <f t="shared" si="32"/>
        <v>0</v>
      </c>
      <c r="H142" s="18">
        <f t="shared" si="32"/>
        <v>0</v>
      </c>
      <c r="I142" s="18">
        <f t="shared" si="32"/>
        <v>0</v>
      </c>
      <c r="J142" s="18">
        <f t="shared" si="32"/>
        <v>0</v>
      </c>
      <c r="K142" s="18">
        <f t="shared" ref="K142:P144" si="33">Q114</f>
        <v>-805902.54949229315</v>
      </c>
      <c r="L142" s="18">
        <f t="shared" si="33"/>
        <v>-8.1263437408265656E-10</v>
      </c>
      <c r="M142" s="18">
        <f t="shared" si="33"/>
        <v>4714529.914529915</v>
      </c>
      <c r="N142" s="18">
        <f t="shared" si="33"/>
        <v>0</v>
      </c>
      <c r="O142" s="18">
        <f t="shared" si="33"/>
        <v>0</v>
      </c>
      <c r="P142" s="19">
        <f t="shared" si="33"/>
        <v>0</v>
      </c>
      <c r="Q142" s="18">
        <f t="shared" ref="Q142:S144" si="34">E114</f>
        <v>0</v>
      </c>
      <c r="R142" s="18">
        <f t="shared" si="34"/>
        <v>0</v>
      </c>
      <c r="S142" s="18">
        <f t="shared" si="34"/>
        <v>0</v>
      </c>
      <c r="T142" s="18">
        <f t="shared" ref="T142:V144" si="35">N114</f>
        <v>805902.54949229315</v>
      </c>
      <c r="U142" s="18">
        <f t="shared" si="35"/>
        <v>8.1263437408265656E-10</v>
      </c>
      <c r="V142" s="19">
        <f t="shared" si="35"/>
        <v>4714529.914529915</v>
      </c>
      <c r="X142" s="87">
        <v>0</v>
      </c>
      <c r="Y142" s="2" t="s">
        <v>31</v>
      </c>
    </row>
    <row r="143" spans="2:25" x14ac:dyDescent="0.15">
      <c r="B143" s="2" t="s">
        <v>54</v>
      </c>
      <c r="C143" s="87" t="s">
        <v>54</v>
      </c>
      <c r="E143" s="17">
        <f t="shared" si="32"/>
        <v>0</v>
      </c>
      <c r="F143" s="18">
        <f t="shared" si="32"/>
        <v>0</v>
      </c>
      <c r="G143" s="18">
        <f t="shared" si="32"/>
        <v>0</v>
      </c>
      <c r="H143" s="18">
        <f t="shared" si="32"/>
        <v>0</v>
      </c>
      <c r="I143" s="18">
        <f t="shared" si="32"/>
        <v>0</v>
      </c>
      <c r="J143" s="18">
        <f t="shared" si="32"/>
        <v>0</v>
      </c>
      <c r="K143" s="18">
        <f t="shared" si="33"/>
        <v>-8.1263437408265656E-10</v>
      </c>
      <c r="L143" s="18">
        <f t="shared" si="33"/>
        <v>-14071794.871794872</v>
      </c>
      <c r="M143" s="18">
        <f t="shared" si="33"/>
        <v>-2.887999520203397E-10</v>
      </c>
      <c r="N143" s="18">
        <f t="shared" si="33"/>
        <v>0</v>
      </c>
      <c r="O143" s="18">
        <f t="shared" si="33"/>
        <v>0</v>
      </c>
      <c r="P143" s="19">
        <f t="shared" si="33"/>
        <v>0</v>
      </c>
      <c r="Q143" s="18">
        <f t="shared" si="34"/>
        <v>0</v>
      </c>
      <c r="R143" s="18">
        <f t="shared" si="34"/>
        <v>0</v>
      </c>
      <c r="S143" s="18">
        <f t="shared" si="34"/>
        <v>0</v>
      </c>
      <c r="T143" s="18">
        <f t="shared" si="35"/>
        <v>8.1263437408265656E-10</v>
      </c>
      <c r="U143" s="18">
        <f t="shared" si="35"/>
        <v>14071794.871794872</v>
      </c>
      <c r="V143" s="19">
        <f t="shared" si="35"/>
        <v>-2.887999520203397E-10</v>
      </c>
      <c r="X143" s="87">
        <v>0</v>
      </c>
      <c r="Y143" s="2" t="s">
        <v>32</v>
      </c>
    </row>
    <row r="144" spans="2:25" x14ac:dyDescent="0.15">
      <c r="B144" s="2" t="s">
        <v>55</v>
      </c>
      <c r="C144" s="88" t="s">
        <v>55</v>
      </c>
      <c r="E144" s="20">
        <f t="shared" si="32"/>
        <v>0</v>
      </c>
      <c r="F144" s="21">
        <f t="shared" si="32"/>
        <v>0</v>
      </c>
      <c r="G144" s="21">
        <f t="shared" si="32"/>
        <v>0</v>
      </c>
      <c r="H144" s="21">
        <f t="shared" si="32"/>
        <v>0</v>
      </c>
      <c r="I144" s="21">
        <f t="shared" si="32"/>
        <v>0</v>
      </c>
      <c r="J144" s="21">
        <f t="shared" si="32"/>
        <v>0</v>
      </c>
      <c r="K144" s="21">
        <f t="shared" si="33"/>
        <v>-4714529.914529915</v>
      </c>
      <c r="L144" s="21">
        <f t="shared" si="33"/>
        <v>2.887999520203397E-10</v>
      </c>
      <c r="M144" s="21">
        <f t="shared" si="33"/>
        <v>18386666.666666668</v>
      </c>
      <c r="N144" s="21">
        <f t="shared" si="33"/>
        <v>0</v>
      </c>
      <c r="O144" s="21">
        <f t="shared" si="33"/>
        <v>0</v>
      </c>
      <c r="P144" s="22">
        <f t="shared" si="33"/>
        <v>0</v>
      </c>
      <c r="Q144" s="21">
        <f t="shared" si="34"/>
        <v>0</v>
      </c>
      <c r="R144" s="21">
        <f t="shared" si="34"/>
        <v>0</v>
      </c>
      <c r="S144" s="21">
        <f t="shared" si="34"/>
        <v>0</v>
      </c>
      <c r="T144" s="21">
        <f t="shared" si="35"/>
        <v>4714529.914529915</v>
      </c>
      <c r="U144" s="21">
        <f t="shared" si="35"/>
        <v>-2.887999520203397E-10</v>
      </c>
      <c r="V144" s="22">
        <f t="shared" si="35"/>
        <v>36773333.333333336</v>
      </c>
      <c r="X144" s="88">
        <v>0</v>
      </c>
      <c r="Y144" s="2" t="s">
        <v>33</v>
      </c>
    </row>
    <row r="145" spans="4:22" x14ac:dyDescent="0.15">
      <c r="H145" s="2"/>
      <c r="I145" s="2"/>
      <c r="J145" s="2"/>
      <c r="K145" s="2"/>
      <c r="L145" s="2"/>
      <c r="M145" s="2"/>
      <c r="Q145" s="2"/>
      <c r="R145" s="2"/>
      <c r="S145" s="2"/>
      <c r="T145" s="2"/>
      <c r="U145" s="2"/>
      <c r="V145" s="2"/>
    </row>
    <row r="146" spans="4:22" x14ac:dyDescent="0.15">
      <c r="D146" s="4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4:22" x14ac:dyDescent="0.15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4:22" x14ac:dyDescent="0.15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4:22" x14ac:dyDescent="0.15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4:22" x14ac:dyDescent="0.15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4:22" x14ac:dyDescent="0.15"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9"/>
    </row>
    <row r="152" spans="4:22" x14ac:dyDescent="0.15"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9"/>
    </row>
    <row r="153" spans="4:22" x14ac:dyDescent="0.15"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9"/>
    </row>
    <row r="154" spans="4:22" x14ac:dyDescent="0.15"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9"/>
    </row>
    <row r="155" spans="4:22" x14ac:dyDescent="0.15"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9"/>
    </row>
    <row r="156" spans="4:22" x14ac:dyDescent="0.15"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9"/>
    </row>
    <row r="157" spans="4:22" x14ac:dyDescent="0.15"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9"/>
    </row>
    <row r="158" spans="4:22" x14ac:dyDescent="0.15"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9"/>
    </row>
    <row r="159" spans="4:22" x14ac:dyDescent="0.15"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9"/>
    </row>
    <row r="160" spans="4:22" x14ac:dyDescent="0.15"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9"/>
    </row>
    <row r="161" spans="5:17" x14ac:dyDescent="0.15"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9"/>
    </row>
    <row r="162" spans="5:17" x14ac:dyDescent="0.15"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9"/>
    </row>
    <row r="163" spans="5:17" x14ac:dyDescent="0.15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5:17" x14ac:dyDescent="0.15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</sheetData>
  <sheetProtection algorithmName="SHA-512" hashValue="9CPAisB9goV3Qkx/wTuTQL7mpYL1c9SRT2tjsOKYsNyVbjmO2QqopXEmKpeDiVJsL5I4A7Yxwq3cBYqiKUD7Yg==" saltValue="V/X2KOpq2s6Vc27MU7/TpQ==" spinCount="100000" sheet="1" objects="1" scenarios="1"/>
  <mergeCells count="4">
    <mergeCell ref="D113:D114"/>
    <mergeCell ref="D135:D136"/>
    <mergeCell ref="W113:W114"/>
    <mergeCell ref="W135:W136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X195"/>
  <sheetViews>
    <sheetView zoomScale="70" zoomScaleNormal="70" workbookViewId="0">
      <selection activeCell="I33" sqref="I33"/>
    </sheetView>
  </sheetViews>
  <sheetFormatPr defaultRowHeight="13.5" x14ac:dyDescent="0.15"/>
  <cols>
    <col min="3" max="3" width="12.75" bestFit="1" customWidth="1"/>
    <col min="4" max="4" width="13.875" bestFit="1" customWidth="1"/>
    <col min="5" max="10" width="15" bestFit="1" customWidth="1"/>
    <col min="11" max="14" width="14" bestFit="1" customWidth="1"/>
    <col min="15" max="15" width="14" customWidth="1"/>
    <col min="16" max="17" width="13.875" bestFit="1" customWidth="1"/>
    <col min="18" max="18" width="13.125" bestFit="1" customWidth="1"/>
    <col min="19" max="19" width="14.25" bestFit="1" customWidth="1"/>
    <col min="20" max="21" width="13.125" bestFit="1" customWidth="1"/>
    <col min="22" max="22" width="14.25" bestFit="1" customWidth="1"/>
    <col min="23" max="23" width="13.125" bestFit="1" customWidth="1"/>
    <col min="24" max="24" width="4.75" bestFit="1" customWidth="1"/>
  </cols>
  <sheetData>
    <row r="2" spans="1:24" x14ac:dyDescent="0.15">
      <c r="B2" t="s">
        <v>167</v>
      </c>
    </row>
    <row r="3" spans="1:24" ht="14.25" thickBot="1" x14ac:dyDescent="0.2"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  <c r="O3" s="2" t="s">
        <v>39</v>
      </c>
      <c r="P3" s="2" t="s">
        <v>22</v>
      </c>
      <c r="Q3" s="2" t="s">
        <v>23</v>
      </c>
      <c r="R3" s="2" t="s">
        <v>24</v>
      </c>
      <c r="S3" s="2" t="s">
        <v>31</v>
      </c>
      <c r="T3" s="2" t="s">
        <v>32</v>
      </c>
      <c r="U3" s="2" t="s">
        <v>33</v>
      </c>
    </row>
    <row r="4" spans="1:24" x14ac:dyDescent="0.15">
      <c r="A4" s="2" t="s">
        <v>47</v>
      </c>
      <c r="B4" s="142">
        <f>'電協研モデル(2)'!C127</f>
        <v>0</v>
      </c>
      <c r="D4" s="168">
        <f>'電協研モデル(2)'!E127</f>
        <v>475186764.78802335</v>
      </c>
      <c r="E4" s="169">
        <f>'電協研モデル(2)'!F127</f>
        <v>-2.0798234279614622E-8</v>
      </c>
      <c r="F4" s="169">
        <f>'電協研モデル(2)'!G127</f>
        <v>324556898.6568985</v>
      </c>
      <c r="G4" s="169">
        <f>'電協研モデル(2)'!H127</f>
        <v>-470387755.10204047</v>
      </c>
      <c r="H4" s="169">
        <f>'電協研モデル(2)'!I127</f>
        <v>2.1610868653697278E-8</v>
      </c>
      <c r="I4" s="169">
        <f>'電協研モデル(2)'!J127</f>
        <v>329271428.57142842</v>
      </c>
      <c r="J4" s="169">
        <f>'電協研モデル(2)'!K127</f>
        <v>-3993107.1364905816</v>
      </c>
      <c r="K4" s="169">
        <f>'電協研モデル(2)'!L127</f>
        <v>0</v>
      </c>
      <c r="L4" s="170">
        <f>'電協研モデル(2)'!M127</f>
        <v>0</v>
      </c>
      <c r="M4" s="169">
        <f>'電協研モデル(2)'!N127</f>
        <v>0</v>
      </c>
      <c r="N4" s="169">
        <f>'電協研モデル(2)'!O127</f>
        <v>0</v>
      </c>
      <c r="O4" s="171">
        <f>'電協研モデル(2)'!P127</f>
        <v>0</v>
      </c>
      <c r="P4" s="139">
        <f>'電協研モデル(2)'!Q127</f>
        <v>-805902.54949229315</v>
      </c>
      <c r="Q4" s="108">
        <f>'電協研モデル(2)'!R127</f>
        <v>-8.1263437408265656E-10</v>
      </c>
      <c r="R4" s="108">
        <f>'電協研モデル(2)'!S127</f>
        <v>-4714529.914529915</v>
      </c>
      <c r="S4" s="108">
        <f>'電協研モデル(2)'!T127</f>
        <v>0</v>
      </c>
      <c r="T4" s="108">
        <f>'電協研モデル(2)'!U127</f>
        <v>0</v>
      </c>
      <c r="U4" s="117">
        <f>'電協研モデル(2)'!V127</f>
        <v>0</v>
      </c>
      <c r="W4" s="86" t="s">
        <v>25</v>
      </c>
      <c r="X4" s="2" t="s">
        <v>25</v>
      </c>
    </row>
    <row r="5" spans="1:24" x14ac:dyDescent="0.15">
      <c r="A5" s="2" t="s">
        <v>48</v>
      </c>
      <c r="B5" s="143">
        <f>'電協研モデル(2)'!C128</f>
        <v>-646.23360000000002</v>
      </c>
      <c r="D5" s="172">
        <f>'電協研モデル(2)'!E128</f>
        <v>-2.0798234279614622E-8</v>
      </c>
      <c r="E5" s="110">
        <f>'電協研モデル(2)'!F128</f>
        <v>131728209.27899083</v>
      </c>
      <c r="F5" s="110">
        <f>'電協研モデル(2)'!G128</f>
        <v>-474699.02935063303</v>
      </c>
      <c r="G5" s="110">
        <f>'電協研モデル(2)'!H128</f>
        <v>2.1610868653697278E-8</v>
      </c>
      <c r="H5" s="110">
        <f>'電協研モデル(2)'!I128</f>
        <v>-117599999.99999997</v>
      </c>
      <c r="I5" s="110">
        <f>'電協研モデル(2)'!J128</f>
        <v>-2.0170319097991978E-8</v>
      </c>
      <c r="J5" s="110">
        <f>'電協研モデル(2)'!K128</f>
        <v>0</v>
      </c>
      <c r="K5" s="110">
        <f>'電協研モデル(2)'!L128</f>
        <v>-56414.407195984677</v>
      </c>
      <c r="L5" s="137">
        <f>'電協研モデル(2)'!M128</f>
        <v>-474699.02935061313</v>
      </c>
      <c r="M5" s="110">
        <f>'電協研モデル(2)'!N128</f>
        <v>0</v>
      </c>
      <c r="N5" s="110">
        <f>'電協研モデル(2)'!O128</f>
        <v>0</v>
      </c>
      <c r="O5" s="173">
        <f>'電協研モデル(2)'!P128</f>
        <v>0</v>
      </c>
      <c r="P5" s="140">
        <f>'電協研モデル(2)'!Q128</f>
        <v>-8.1263437408265656E-10</v>
      </c>
      <c r="Q5" s="110">
        <f>'電協研モデル(2)'!R128</f>
        <v>-14071794.871794872</v>
      </c>
      <c r="R5" s="110">
        <f>'電協研モデル(2)'!S128</f>
        <v>2.887999520203397E-10</v>
      </c>
      <c r="S5" s="110">
        <f>'電協研モデル(2)'!T128</f>
        <v>0</v>
      </c>
      <c r="T5" s="110">
        <f>'電協研モデル(2)'!U128</f>
        <v>0</v>
      </c>
      <c r="U5" s="112">
        <f>'電協研モデル(2)'!V128</f>
        <v>0</v>
      </c>
      <c r="W5" s="87" t="s">
        <v>26</v>
      </c>
      <c r="X5" s="2" t="s">
        <v>26</v>
      </c>
    </row>
    <row r="6" spans="1:24" x14ac:dyDescent="0.15">
      <c r="A6" s="2" t="s">
        <v>49</v>
      </c>
      <c r="B6" s="143">
        <f>'電協研モデル(2)'!C129</f>
        <v>1812.577542</v>
      </c>
      <c r="D6" s="172">
        <f>'電協研モデル(2)'!E129</f>
        <v>324556898.6568985</v>
      </c>
      <c r="E6" s="110">
        <f>'電協研モデル(2)'!F129</f>
        <v>-474699.02935063303</v>
      </c>
      <c r="F6" s="110">
        <f>'電協研モデル(2)'!G129</f>
        <v>349419139.97662759</v>
      </c>
      <c r="G6" s="110">
        <f>'電協研モデル(2)'!H129</f>
        <v>-329271428.57142842</v>
      </c>
      <c r="H6" s="110">
        <f>'電協研モデル(2)'!I129</f>
        <v>2.0170319097991978E-8</v>
      </c>
      <c r="I6" s="110">
        <f>'電協研モデル(2)'!J129</f>
        <v>153659999.99999997</v>
      </c>
      <c r="J6" s="110">
        <f>'電協研モデル(2)'!K129</f>
        <v>0</v>
      </c>
      <c r="K6" s="110">
        <f>'電協研モデル(2)'!L129</f>
        <v>474699.02935061313</v>
      </c>
      <c r="L6" s="137">
        <f>'電協研モデル(2)'!M129</f>
        <v>2662903.3216471565</v>
      </c>
      <c r="M6" s="110">
        <f>'電協研モデル(2)'!N129</f>
        <v>0</v>
      </c>
      <c r="N6" s="110">
        <f>'電協研モデル(2)'!O129</f>
        <v>0</v>
      </c>
      <c r="O6" s="173">
        <f>'電協研モデル(2)'!P129</f>
        <v>0</v>
      </c>
      <c r="P6" s="140">
        <f>'電協研モデル(2)'!Q129</f>
        <v>4714529.914529915</v>
      </c>
      <c r="Q6" s="110">
        <f>'電協研モデル(2)'!R129</f>
        <v>-2.887999520203397E-10</v>
      </c>
      <c r="R6" s="110">
        <f>'電協研モデル(2)'!S129</f>
        <v>18386666.666666668</v>
      </c>
      <c r="S6" s="110">
        <f>'電協研モデル(2)'!T129</f>
        <v>0</v>
      </c>
      <c r="T6" s="110">
        <f>'電協研モデル(2)'!U129</f>
        <v>0</v>
      </c>
      <c r="U6" s="112">
        <f>'電協研モデル(2)'!V129</f>
        <v>0</v>
      </c>
      <c r="W6" s="87" t="s">
        <v>27</v>
      </c>
      <c r="X6" s="2" t="s">
        <v>27</v>
      </c>
    </row>
    <row r="7" spans="1:24" x14ac:dyDescent="0.15">
      <c r="A7" s="2" t="s">
        <v>50</v>
      </c>
      <c r="B7" s="143">
        <f>'電協研モデル(2)'!C130</f>
        <v>1030</v>
      </c>
      <c r="D7" s="172">
        <f>'電協研モデル(2)'!E130</f>
        <v>-470387755.10204047</v>
      </c>
      <c r="E7" s="110">
        <f>'電協研モデル(2)'!F130</f>
        <v>2.1610868653697278E-8</v>
      </c>
      <c r="F7" s="110">
        <f>'電協研モデル(2)'!G130</f>
        <v>-329271428.57142842</v>
      </c>
      <c r="G7" s="110">
        <f>'電協研モデル(2)'!H130</f>
        <v>470387755.10204047</v>
      </c>
      <c r="H7" s="110">
        <f>'電協研モデル(2)'!I130</f>
        <v>-2.1610868653697278E-8</v>
      </c>
      <c r="I7" s="110">
        <f>'電協研モデル(2)'!J130</f>
        <v>-329271428.57142842</v>
      </c>
      <c r="J7" s="110">
        <f>'電協研モデル(2)'!K130</f>
        <v>0</v>
      </c>
      <c r="K7" s="110">
        <f>'電協研モデル(2)'!L130</f>
        <v>0</v>
      </c>
      <c r="L7" s="137">
        <f>'電協研モデル(2)'!M130</f>
        <v>0</v>
      </c>
      <c r="M7" s="110">
        <f>'電協研モデル(2)'!N130</f>
        <v>0</v>
      </c>
      <c r="N7" s="110">
        <f>'電協研モデル(2)'!O130</f>
        <v>0</v>
      </c>
      <c r="O7" s="173">
        <f>'電協研モデル(2)'!P130</f>
        <v>0</v>
      </c>
      <c r="P7" s="140">
        <f>'電協研モデル(2)'!Q130</f>
        <v>0</v>
      </c>
      <c r="Q7" s="110">
        <f>'電協研モデル(2)'!R130</f>
        <v>0</v>
      </c>
      <c r="R7" s="110">
        <f>'電協研モデル(2)'!S130</f>
        <v>0</v>
      </c>
      <c r="S7" s="110">
        <f>'電協研モデル(2)'!T130</f>
        <v>0</v>
      </c>
      <c r="T7" s="110">
        <f>'電協研モデル(2)'!U130</f>
        <v>0</v>
      </c>
      <c r="U7" s="112">
        <f>'電協研モデル(2)'!V130</f>
        <v>0</v>
      </c>
      <c r="W7" s="87" t="s">
        <v>28</v>
      </c>
      <c r="X7" s="2" t="s">
        <v>28</v>
      </c>
    </row>
    <row r="8" spans="1:24" x14ac:dyDescent="0.15">
      <c r="A8" s="2" t="s">
        <v>51</v>
      </c>
      <c r="B8" s="143">
        <f>'電協研モデル(2)'!C131</f>
        <v>0</v>
      </c>
      <c r="D8" s="172">
        <f>'電協研モデル(2)'!E131</f>
        <v>2.1610868653697278E-8</v>
      </c>
      <c r="E8" s="110">
        <f>'電協研モデル(2)'!F131</f>
        <v>-117599999.99999997</v>
      </c>
      <c r="F8" s="110">
        <f>'電協研モデル(2)'!G131</f>
        <v>2.0170319097991978E-8</v>
      </c>
      <c r="G8" s="110">
        <f>'電協研モデル(2)'!H131</f>
        <v>-2.1610868653697278E-8</v>
      </c>
      <c r="H8" s="110">
        <f>'電協研モデル(2)'!I131</f>
        <v>117599999.99999997</v>
      </c>
      <c r="I8" s="110">
        <f>'電協研モデル(2)'!J131</f>
        <v>2.0170319097991978E-8</v>
      </c>
      <c r="J8" s="110">
        <f>'電協研モデル(2)'!K131</f>
        <v>0</v>
      </c>
      <c r="K8" s="110">
        <f>'電協研モデル(2)'!L131</f>
        <v>0</v>
      </c>
      <c r="L8" s="137">
        <f>'電協研モデル(2)'!M131</f>
        <v>0</v>
      </c>
      <c r="M8" s="110">
        <f>'電協研モデル(2)'!N131</f>
        <v>0</v>
      </c>
      <c r="N8" s="110">
        <f>'電協研モデル(2)'!O131</f>
        <v>0</v>
      </c>
      <c r="O8" s="173">
        <f>'電協研モデル(2)'!P131</f>
        <v>0</v>
      </c>
      <c r="P8" s="140">
        <f>'電協研モデル(2)'!Q131</f>
        <v>0</v>
      </c>
      <c r="Q8" s="110">
        <f>'電協研モデル(2)'!R131</f>
        <v>0</v>
      </c>
      <c r="R8" s="110">
        <f>'電協研モデル(2)'!S131</f>
        <v>0</v>
      </c>
      <c r="S8" s="110">
        <f>'電協研モデル(2)'!T131</f>
        <v>0</v>
      </c>
      <c r="T8" s="110">
        <f>'電協研モデル(2)'!U131</f>
        <v>0</v>
      </c>
      <c r="U8" s="112">
        <f>'電協研モデル(2)'!V131</f>
        <v>0</v>
      </c>
      <c r="W8" s="87" t="s">
        <v>29</v>
      </c>
      <c r="X8" s="2" t="s">
        <v>29</v>
      </c>
    </row>
    <row r="9" spans="1:24" x14ac:dyDescent="0.15">
      <c r="A9" s="2" t="s">
        <v>52</v>
      </c>
      <c r="B9" s="143">
        <f>'電協研モデル(2)'!C132</f>
        <v>0</v>
      </c>
      <c r="D9" s="172">
        <f>'電協研モデル(2)'!E132</f>
        <v>329271428.57142842</v>
      </c>
      <c r="E9" s="110">
        <f>'電協研モデル(2)'!F132</f>
        <v>-2.0170319097991978E-8</v>
      </c>
      <c r="F9" s="110">
        <f>'電協研モデル(2)'!G132</f>
        <v>153659999.99999997</v>
      </c>
      <c r="G9" s="110">
        <f>'電協研モデル(2)'!H132</f>
        <v>-329271428.57142842</v>
      </c>
      <c r="H9" s="110">
        <f>'電協研モデル(2)'!I132</f>
        <v>2.0170319097991978E-8</v>
      </c>
      <c r="I9" s="110">
        <f>'電協研モデル(2)'!J132</f>
        <v>307319999.99999994</v>
      </c>
      <c r="J9" s="110">
        <f>'電協研モデル(2)'!K132</f>
        <v>0</v>
      </c>
      <c r="K9" s="110">
        <f>'電協研モデル(2)'!L132</f>
        <v>0</v>
      </c>
      <c r="L9" s="137">
        <f>'電協研モデル(2)'!M132</f>
        <v>0</v>
      </c>
      <c r="M9" s="110">
        <f>'電協研モデル(2)'!N132</f>
        <v>0</v>
      </c>
      <c r="N9" s="110">
        <f>'電協研モデル(2)'!O132</f>
        <v>0</v>
      </c>
      <c r="O9" s="173">
        <f>'電協研モデル(2)'!P132</f>
        <v>0</v>
      </c>
      <c r="P9" s="140">
        <f>'電協研モデル(2)'!Q132</f>
        <v>0</v>
      </c>
      <c r="Q9" s="110">
        <f>'電協研モデル(2)'!R132</f>
        <v>0</v>
      </c>
      <c r="R9" s="110">
        <f>'電協研モデル(2)'!S132</f>
        <v>0</v>
      </c>
      <c r="S9" s="110">
        <f>'電協研モデル(2)'!T132</f>
        <v>0</v>
      </c>
      <c r="T9" s="110">
        <f>'電協研モデル(2)'!U132</f>
        <v>0</v>
      </c>
      <c r="U9" s="112">
        <f>'電協研モデル(2)'!V132</f>
        <v>0</v>
      </c>
      <c r="W9" s="87" t="s">
        <v>41</v>
      </c>
      <c r="X9" s="2" t="s">
        <v>41</v>
      </c>
    </row>
    <row r="10" spans="1:24" x14ac:dyDescent="0.15">
      <c r="A10" s="2" t="s">
        <v>56</v>
      </c>
      <c r="B10" s="143">
        <f>'電協研モデル(2)'!C133</f>
        <v>0</v>
      </c>
      <c r="D10" s="172">
        <f>'電協研モデル(2)'!E133</f>
        <v>-3993107.1364905816</v>
      </c>
      <c r="E10" s="110">
        <f>'電協研モデル(2)'!F133</f>
        <v>0</v>
      </c>
      <c r="F10" s="110">
        <f>'電協研モデル(2)'!G133</f>
        <v>0</v>
      </c>
      <c r="G10" s="110">
        <f>'電協研モデル(2)'!H133</f>
        <v>0</v>
      </c>
      <c r="H10" s="110">
        <f>'電協研モデル(2)'!I133</f>
        <v>0</v>
      </c>
      <c r="I10" s="110">
        <f>'電協研モデル(2)'!J133</f>
        <v>0</v>
      </c>
      <c r="J10" s="110">
        <f>'電協研モデル(2)'!K133</f>
        <v>475186764.78802335</v>
      </c>
      <c r="K10" s="110">
        <f>'電協研モデル(2)'!L133</f>
        <v>-2.0798234279614622E-8</v>
      </c>
      <c r="L10" s="137">
        <f>'電協研モデル(2)'!M133</f>
        <v>324556898.6568985</v>
      </c>
      <c r="M10" s="110">
        <f>'電協研モデル(2)'!N133</f>
        <v>-470387755.10204047</v>
      </c>
      <c r="N10" s="110">
        <f>'電協研モデル(2)'!O133</f>
        <v>2.1610868653697278E-8</v>
      </c>
      <c r="O10" s="173">
        <f>'電協研モデル(2)'!P133</f>
        <v>329271428.57142842</v>
      </c>
      <c r="P10" s="140">
        <f>'電協研モデル(2)'!Q133</f>
        <v>0</v>
      </c>
      <c r="Q10" s="110">
        <f>'電協研モデル(2)'!R133</f>
        <v>0</v>
      </c>
      <c r="R10" s="110">
        <f>'電協研モデル(2)'!S133</f>
        <v>0</v>
      </c>
      <c r="S10" s="110">
        <f>'電協研モデル(2)'!T133</f>
        <v>-805902.54949229315</v>
      </c>
      <c r="T10" s="110">
        <f>'電協研モデル(2)'!U133</f>
        <v>-8.1263437408265656E-10</v>
      </c>
      <c r="U10" s="112">
        <f>'電協研モデル(2)'!V133</f>
        <v>-4714529.914529915</v>
      </c>
      <c r="W10" s="87" t="s">
        <v>30</v>
      </c>
      <c r="X10" s="2" t="s">
        <v>30</v>
      </c>
    </row>
    <row r="11" spans="1:24" x14ac:dyDescent="0.15">
      <c r="A11" s="2" t="s">
        <v>57</v>
      </c>
      <c r="B11" s="143">
        <f>'電協研モデル(2)'!C134</f>
        <v>-646.23360000000002</v>
      </c>
      <c r="D11" s="172">
        <f>'電協研モデル(2)'!E134</f>
        <v>0</v>
      </c>
      <c r="E11" s="110">
        <f>'電協研モデル(2)'!F134</f>
        <v>-56414.407195984677</v>
      </c>
      <c r="F11" s="110">
        <f>'電協研モデル(2)'!G134</f>
        <v>474699.02935061313</v>
      </c>
      <c r="G11" s="110">
        <f>'電協研モデル(2)'!H134</f>
        <v>0</v>
      </c>
      <c r="H11" s="110">
        <f>'電協研モデル(2)'!I134</f>
        <v>0</v>
      </c>
      <c r="I11" s="110">
        <f>'電協研モデル(2)'!J134</f>
        <v>0</v>
      </c>
      <c r="J11" s="110">
        <f>'電協研モデル(2)'!K134</f>
        <v>-2.0798234279614622E-8</v>
      </c>
      <c r="K11" s="110">
        <f>'電協研モデル(2)'!L134</f>
        <v>131728209.27899083</v>
      </c>
      <c r="L11" s="137">
        <f>'電協研モデル(2)'!M134</f>
        <v>474699.02935059322</v>
      </c>
      <c r="M11" s="110">
        <f>'電協研モデル(2)'!N134</f>
        <v>2.1610868653697278E-8</v>
      </c>
      <c r="N11" s="110">
        <f>'電協研モデル(2)'!O134</f>
        <v>-117599999.99999997</v>
      </c>
      <c r="O11" s="173">
        <f>'電協研モデル(2)'!P134</f>
        <v>-2.0170319097991978E-8</v>
      </c>
      <c r="P11" s="140">
        <f>'電協研モデル(2)'!Q134</f>
        <v>0</v>
      </c>
      <c r="Q11" s="110">
        <f>'電協研モデル(2)'!R134</f>
        <v>0</v>
      </c>
      <c r="R11" s="110">
        <f>'電協研モデル(2)'!S134</f>
        <v>0</v>
      </c>
      <c r="S11" s="110">
        <f>'電協研モデル(2)'!T134</f>
        <v>-8.1263437408265656E-10</v>
      </c>
      <c r="T11" s="110">
        <f>'電協研モデル(2)'!U134</f>
        <v>-14071794.871794872</v>
      </c>
      <c r="U11" s="112">
        <f>'電協研モデル(2)'!V134</f>
        <v>2.887999520203397E-10</v>
      </c>
      <c r="W11" s="87" t="s">
        <v>35</v>
      </c>
      <c r="X11" s="2" t="s">
        <v>35</v>
      </c>
    </row>
    <row r="12" spans="1:24" x14ac:dyDescent="0.15">
      <c r="A12" s="2" t="s">
        <v>58</v>
      </c>
      <c r="B12" s="143">
        <f>'電協研モデル(2)'!C135</f>
        <v>-1812.577542</v>
      </c>
      <c r="C12" s="245" t="s">
        <v>101</v>
      </c>
      <c r="D12" s="172">
        <f>'電協研モデル(2)'!E135</f>
        <v>0</v>
      </c>
      <c r="E12" s="110">
        <f>'電協研モデル(2)'!F135</f>
        <v>-474699.02935061313</v>
      </c>
      <c r="F12" s="110">
        <f>'電協研モデル(2)'!G135</f>
        <v>2662903.3216471565</v>
      </c>
      <c r="G12" s="110">
        <f>'電協研モデル(2)'!H135</f>
        <v>0</v>
      </c>
      <c r="H12" s="110">
        <f>'電協研モデル(2)'!I135</f>
        <v>0</v>
      </c>
      <c r="I12" s="110">
        <f>'電協研モデル(2)'!J135</f>
        <v>0</v>
      </c>
      <c r="J12" s="110">
        <f>'電協研モデル(2)'!K135</f>
        <v>324556898.6568985</v>
      </c>
      <c r="K12" s="110">
        <f>'電協研モデル(2)'!L135</f>
        <v>474699.02935059322</v>
      </c>
      <c r="L12" s="137">
        <f>'電協研モデル(2)'!M135</f>
        <v>349419139.97662759</v>
      </c>
      <c r="M12" s="110">
        <f>'電協研モデル(2)'!N135</f>
        <v>-329271428.57142842</v>
      </c>
      <c r="N12" s="110">
        <f>'電協研モデル(2)'!O135</f>
        <v>2.0170319097991978E-8</v>
      </c>
      <c r="O12" s="173">
        <f>'電協研モデル(2)'!P135</f>
        <v>153659999.99999997</v>
      </c>
      <c r="P12" s="140">
        <f>'電協研モデル(2)'!Q135</f>
        <v>0</v>
      </c>
      <c r="Q12" s="110">
        <f>'電協研モデル(2)'!R135</f>
        <v>0</v>
      </c>
      <c r="R12" s="110">
        <f>'電協研モデル(2)'!S135</f>
        <v>0</v>
      </c>
      <c r="S12" s="110">
        <f>'電協研モデル(2)'!T135</f>
        <v>4714529.914529915</v>
      </c>
      <c r="T12" s="110">
        <f>'電協研モデル(2)'!U135</f>
        <v>-2.887999520203397E-10</v>
      </c>
      <c r="U12" s="112">
        <f>'電協研モデル(2)'!V135</f>
        <v>18386666.666666668</v>
      </c>
      <c r="V12" s="247" t="s">
        <v>102</v>
      </c>
      <c r="W12" s="87" t="s">
        <v>42</v>
      </c>
      <c r="X12" s="2" t="s">
        <v>42</v>
      </c>
    </row>
    <row r="13" spans="1:24" x14ac:dyDescent="0.15">
      <c r="A13" s="2" t="s">
        <v>59</v>
      </c>
      <c r="B13" s="143">
        <f>'電協研モデル(2)'!C136</f>
        <v>1030</v>
      </c>
      <c r="C13" s="245"/>
      <c r="D13" s="172">
        <f>'電協研モデル(2)'!E136</f>
        <v>0</v>
      </c>
      <c r="E13" s="110">
        <f>'電協研モデル(2)'!F136</f>
        <v>0</v>
      </c>
      <c r="F13" s="110">
        <f>'電協研モデル(2)'!G136</f>
        <v>0</v>
      </c>
      <c r="G13" s="110">
        <f>'電協研モデル(2)'!H136</f>
        <v>0</v>
      </c>
      <c r="H13" s="110">
        <f>'電協研モデル(2)'!I136</f>
        <v>0</v>
      </c>
      <c r="I13" s="110">
        <f>'電協研モデル(2)'!J136</f>
        <v>0</v>
      </c>
      <c r="J13" s="110">
        <f>'電協研モデル(2)'!K136</f>
        <v>-470387755.10204047</v>
      </c>
      <c r="K13" s="110">
        <f>'電協研モデル(2)'!L136</f>
        <v>2.1610868653697278E-8</v>
      </c>
      <c r="L13" s="137">
        <f>'電協研モデル(2)'!M136</f>
        <v>-329271428.57142842</v>
      </c>
      <c r="M13" s="110">
        <f>'電協研モデル(2)'!N136</f>
        <v>470387755.10204047</v>
      </c>
      <c r="N13" s="110">
        <f>'電協研モデル(2)'!O136</f>
        <v>-2.1610868653697278E-8</v>
      </c>
      <c r="O13" s="173">
        <f>'電協研モデル(2)'!P136</f>
        <v>-329271428.57142842</v>
      </c>
      <c r="P13" s="140">
        <f>'電協研モデル(2)'!Q136</f>
        <v>0</v>
      </c>
      <c r="Q13" s="110">
        <f>'電協研モデル(2)'!R136</f>
        <v>0</v>
      </c>
      <c r="R13" s="110">
        <f>'電協研モデル(2)'!S136</f>
        <v>0</v>
      </c>
      <c r="S13" s="110">
        <f>'電協研モデル(2)'!T136</f>
        <v>0</v>
      </c>
      <c r="T13" s="110">
        <f>'電協研モデル(2)'!U136</f>
        <v>0</v>
      </c>
      <c r="U13" s="112">
        <f>'電協研モデル(2)'!V136</f>
        <v>0</v>
      </c>
      <c r="V13" s="247"/>
      <c r="W13" s="87" t="s">
        <v>37</v>
      </c>
      <c r="X13" s="2" t="s">
        <v>37</v>
      </c>
    </row>
    <row r="14" spans="1:24" x14ac:dyDescent="0.15">
      <c r="A14" s="2" t="s">
        <v>60</v>
      </c>
      <c r="B14" s="143">
        <f>'電協研モデル(2)'!C137</f>
        <v>0</v>
      </c>
      <c r="D14" s="172">
        <f>'電協研モデル(2)'!E137</f>
        <v>0</v>
      </c>
      <c r="E14" s="110">
        <f>'電協研モデル(2)'!F137</f>
        <v>0</v>
      </c>
      <c r="F14" s="110">
        <f>'電協研モデル(2)'!G137</f>
        <v>0</v>
      </c>
      <c r="G14" s="110">
        <f>'電協研モデル(2)'!H137</f>
        <v>0</v>
      </c>
      <c r="H14" s="110">
        <f>'電協研モデル(2)'!I137</f>
        <v>0</v>
      </c>
      <c r="I14" s="110">
        <f>'電協研モデル(2)'!J137</f>
        <v>0</v>
      </c>
      <c r="J14" s="110">
        <f>'電協研モデル(2)'!K137</f>
        <v>2.1610868653697278E-8</v>
      </c>
      <c r="K14" s="110">
        <f>'電協研モデル(2)'!L137</f>
        <v>-117599999.99999997</v>
      </c>
      <c r="L14" s="137">
        <f>'電協研モデル(2)'!M137</f>
        <v>2.0170319097991978E-8</v>
      </c>
      <c r="M14" s="110">
        <f>'電協研モデル(2)'!N137</f>
        <v>-2.1610868653697278E-8</v>
      </c>
      <c r="N14" s="110">
        <f>'電協研モデル(2)'!O137</f>
        <v>117599999.99999997</v>
      </c>
      <c r="O14" s="173">
        <f>'電協研モデル(2)'!P137</f>
        <v>2.0170319097991978E-8</v>
      </c>
      <c r="P14" s="140">
        <f>'電協研モデル(2)'!Q137</f>
        <v>0</v>
      </c>
      <c r="Q14" s="110">
        <f>'電協研モデル(2)'!R137</f>
        <v>0</v>
      </c>
      <c r="R14" s="110">
        <f>'電協研モデル(2)'!S137</f>
        <v>0</v>
      </c>
      <c r="S14" s="110">
        <f>'電協研モデル(2)'!T137</f>
        <v>0</v>
      </c>
      <c r="T14" s="110">
        <f>'電協研モデル(2)'!U137</f>
        <v>0</v>
      </c>
      <c r="U14" s="112">
        <f>'電協研モデル(2)'!V137</f>
        <v>0</v>
      </c>
      <c r="W14" s="87" t="s">
        <v>43</v>
      </c>
      <c r="X14" s="2" t="s">
        <v>43</v>
      </c>
    </row>
    <row r="15" spans="1:24" ht="14.25" thickBot="1" x14ac:dyDescent="0.2">
      <c r="A15" s="2" t="s">
        <v>61</v>
      </c>
      <c r="B15" s="144">
        <f>'電協研モデル(2)'!C138</f>
        <v>0</v>
      </c>
      <c r="D15" s="174">
        <f>'電協研モデル(2)'!E138</f>
        <v>0</v>
      </c>
      <c r="E15" s="175">
        <f>'電協研モデル(2)'!F138</f>
        <v>0</v>
      </c>
      <c r="F15" s="175">
        <f>'電協研モデル(2)'!G138</f>
        <v>0</v>
      </c>
      <c r="G15" s="175">
        <f>'電協研モデル(2)'!H138</f>
        <v>0</v>
      </c>
      <c r="H15" s="175">
        <f>'電協研モデル(2)'!I138</f>
        <v>0</v>
      </c>
      <c r="I15" s="175">
        <f>'電協研モデル(2)'!J138</f>
        <v>0</v>
      </c>
      <c r="J15" s="175">
        <f>'電協研モデル(2)'!K138</f>
        <v>329271428.57142842</v>
      </c>
      <c r="K15" s="175">
        <f>'電協研モデル(2)'!L138</f>
        <v>-2.0170319097991978E-8</v>
      </c>
      <c r="L15" s="176">
        <f>'電協研モデル(2)'!M138</f>
        <v>153659999.99999997</v>
      </c>
      <c r="M15" s="175">
        <f>'電協研モデル(2)'!N138</f>
        <v>-329271428.57142842</v>
      </c>
      <c r="N15" s="175">
        <f>'電協研モデル(2)'!O138</f>
        <v>2.0170319097991978E-8</v>
      </c>
      <c r="O15" s="177">
        <f>'電協研モデル(2)'!P138</f>
        <v>307319999.99999994</v>
      </c>
      <c r="P15" s="141">
        <f>'電協研モデル(2)'!Q138</f>
        <v>0</v>
      </c>
      <c r="Q15" s="113">
        <f>'電協研モデル(2)'!R138</f>
        <v>0</v>
      </c>
      <c r="R15" s="113">
        <f>'電協研モデル(2)'!S138</f>
        <v>0</v>
      </c>
      <c r="S15" s="113">
        <f>'電協研モデル(2)'!T138</f>
        <v>0</v>
      </c>
      <c r="T15" s="113">
        <f>'電協研モデル(2)'!U138</f>
        <v>0</v>
      </c>
      <c r="U15" s="114">
        <f>'電協研モデル(2)'!V138</f>
        <v>0</v>
      </c>
      <c r="W15" s="88" t="s">
        <v>39</v>
      </c>
      <c r="X15" s="2" t="s">
        <v>39</v>
      </c>
    </row>
    <row r="16" spans="1:24" x14ac:dyDescent="0.15">
      <c r="A16" s="2" t="s">
        <v>44</v>
      </c>
      <c r="B16" s="86" t="str">
        <f>'電協研モデル(2)'!C139</f>
        <v>X1</v>
      </c>
      <c r="D16" s="164">
        <f>'電協研モデル(2)'!E139</f>
        <v>-805902.54949229315</v>
      </c>
      <c r="E16" s="165">
        <f>'電協研モデル(2)'!F139</f>
        <v>-8.1263437408265656E-10</v>
      </c>
      <c r="F16" s="165">
        <f>'電協研モデル(2)'!G139</f>
        <v>4714529.914529915</v>
      </c>
      <c r="G16" s="165">
        <f>'電協研モデル(2)'!H139</f>
        <v>0</v>
      </c>
      <c r="H16" s="165">
        <f>'電協研モデル(2)'!I139</f>
        <v>0</v>
      </c>
      <c r="I16" s="165">
        <f>'電協研モデル(2)'!J139</f>
        <v>0</v>
      </c>
      <c r="J16" s="165">
        <f>'電協研モデル(2)'!K139</f>
        <v>0</v>
      </c>
      <c r="K16" s="165">
        <f>'電協研モデル(2)'!L139</f>
        <v>0</v>
      </c>
      <c r="L16" s="166">
        <f>'電協研モデル(2)'!M139</f>
        <v>0</v>
      </c>
      <c r="M16" s="165">
        <f>'電協研モデル(2)'!N139</f>
        <v>0</v>
      </c>
      <c r="N16" s="165">
        <f>'電協研モデル(2)'!O139</f>
        <v>0</v>
      </c>
      <c r="O16" s="167">
        <f>'電協研モデル(2)'!P139</f>
        <v>0</v>
      </c>
      <c r="P16" s="139">
        <f>'電協研モデル(2)'!Q139</f>
        <v>805902.54949229315</v>
      </c>
      <c r="Q16" s="108">
        <f>'電協研モデル(2)'!R139</f>
        <v>8.1263437408265656E-10</v>
      </c>
      <c r="R16" s="108">
        <f>'電協研モデル(2)'!S139</f>
        <v>4714529.914529915</v>
      </c>
      <c r="S16" s="108">
        <f>'電協研モデル(2)'!T139</f>
        <v>0</v>
      </c>
      <c r="T16" s="108">
        <f>'電協研モデル(2)'!U139</f>
        <v>0</v>
      </c>
      <c r="U16" s="117">
        <f>'電協研モデル(2)'!V139</f>
        <v>0</v>
      </c>
      <c r="W16" s="128">
        <v>0</v>
      </c>
      <c r="X16" s="2" t="s">
        <v>22</v>
      </c>
    </row>
    <row r="17" spans="1:24" x14ac:dyDescent="0.15">
      <c r="A17" s="2" t="s">
        <v>45</v>
      </c>
      <c r="B17" s="87" t="str">
        <f>'電協研モデル(2)'!C140</f>
        <v>Y1</v>
      </c>
      <c r="D17" s="109">
        <f>'電協研モデル(2)'!E140</f>
        <v>-8.1263437408265656E-10</v>
      </c>
      <c r="E17" s="110">
        <f>'電協研モデル(2)'!F140</f>
        <v>-14071794.871794872</v>
      </c>
      <c r="F17" s="110">
        <f>'電協研モデル(2)'!G140</f>
        <v>-2.887999520203397E-10</v>
      </c>
      <c r="G17" s="110">
        <f>'電協研モデル(2)'!H140</f>
        <v>0</v>
      </c>
      <c r="H17" s="110">
        <f>'電協研モデル(2)'!I140</f>
        <v>0</v>
      </c>
      <c r="I17" s="110">
        <f>'電協研モデル(2)'!J140</f>
        <v>0</v>
      </c>
      <c r="J17" s="110">
        <f>'電協研モデル(2)'!K140</f>
        <v>0</v>
      </c>
      <c r="K17" s="110">
        <f>'電協研モデル(2)'!L140</f>
        <v>0</v>
      </c>
      <c r="L17" s="137">
        <f>'電協研モデル(2)'!M140</f>
        <v>0</v>
      </c>
      <c r="M17" s="110">
        <f>'電協研モデル(2)'!N140</f>
        <v>0</v>
      </c>
      <c r="N17" s="110">
        <f>'電協研モデル(2)'!O140</f>
        <v>0</v>
      </c>
      <c r="O17" s="112">
        <f>'電協研モデル(2)'!P140</f>
        <v>0</v>
      </c>
      <c r="P17" s="140">
        <f>'電協研モデル(2)'!Q140</f>
        <v>8.1263437408265656E-10</v>
      </c>
      <c r="Q17" s="110">
        <f>'電協研モデル(2)'!R140</f>
        <v>14071794.871794872</v>
      </c>
      <c r="R17" s="110">
        <f>'電協研モデル(2)'!S140</f>
        <v>-2.887999520203397E-10</v>
      </c>
      <c r="S17" s="110">
        <f>'電協研モデル(2)'!T140</f>
        <v>0</v>
      </c>
      <c r="T17" s="110">
        <f>'電協研モデル(2)'!U140</f>
        <v>0</v>
      </c>
      <c r="U17" s="112">
        <f>'電協研モデル(2)'!V140</f>
        <v>0</v>
      </c>
      <c r="W17" s="87">
        <v>0</v>
      </c>
      <c r="X17" s="2" t="s">
        <v>40</v>
      </c>
    </row>
    <row r="18" spans="1:24" x14ac:dyDescent="0.15">
      <c r="A18" s="2" t="s">
        <v>46</v>
      </c>
      <c r="B18" s="87" t="str">
        <f>'電協研モデル(2)'!C141</f>
        <v>M1</v>
      </c>
      <c r="D18" s="109">
        <f>'電協研モデル(2)'!E141</f>
        <v>-4714529.914529915</v>
      </c>
      <c r="E18" s="110">
        <f>'電協研モデル(2)'!F141</f>
        <v>2.887999520203397E-10</v>
      </c>
      <c r="F18" s="110">
        <f>'電協研モデル(2)'!G141</f>
        <v>18386666.666666668</v>
      </c>
      <c r="G18" s="110">
        <f>'電協研モデル(2)'!H141</f>
        <v>0</v>
      </c>
      <c r="H18" s="110">
        <f>'電協研モデル(2)'!I141</f>
        <v>0</v>
      </c>
      <c r="I18" s="110">
        <f>'電協研モデル(2)'!J141</f>
        <v>0</v>
      </c>
      <c r="J18" s="110">
        <f>'電協研モデル(2)'!K141</f>
        <v>0</v>
      </c>
      <c r="K18" s="110">
        <f>'電協研モデル(2)'!L141</f>
        <v>0</v>
      </c>
      <c r="L18" s="137">
        <f>'電協研モデル(2)'!M141</f>
        <v>0</v>
      </c>
      <c r="M18" s="110">
        <f>'電協研モデル(2)'!N141</f>
        <v>0</v>
      </c>
      <c r="N18" s="110">
        <f>'電協研モデル(2)'!O141</f>
        <v>0</v>
      </c>
      <c r="O18" s="112">
        <f>'電協研モデル(2)'!P141</f>
        <v>0</v>
      </c>
      <c r="P18" s="140">
        <f>'電協研モデル(2)'!Q141</f>
        <v>4714529.914529915</v>
      </c>
      <c r="Q18" s="110">
        <f>'電協研モデル(2)'!R141</f>
        <v>-2.887999520203397E-10</v>
      </c>
      <c r="R18" s="110">
        <f>'電協研モデル(2)'!S141</f>
        <v>36773333.333333336</v>
      </c>
      <c r="S18" s="110">
        <f>'電協研モデル(2)'!T141</f>
        <v>0</v>
      </c>
      <c r="T18" s="110">
        <f>'電協研モデル(2)'!U141</f>
        <v>0</v>
      </c>
      <c r="U18" s="112">
        <f>'電協研モデル(2)'!V141</f>
        <v>0</v>
      </c>
      <c r="W18" s="87">
        <v>0</v>
      </c>
      <c r="X18" s="2" t="s">
        <v>24</v>
      </c>
    </row>
    <row r="19" spans="1:24" x14ac:dyDescent="0.15">
      <c r="A19" s="2" t="s">
        <v>53</v>
      </c>
      <c r="B19" s="87" t="str">
        <f>'電協研モデル(2)'!C142</f>
        <v>X4</v>
      </c>
      <c r="D19" s="109">
        <f>'電協研モデル(2)'!E142</f>
        <v>0</v>
      </c>
      <c r="E19" s="110">
        <f>'電協研モデル(2)'!F142</f>
        <v>0</v>
      </c>
      <c r="F19" s="110">
        <f>'電協研モデル(2)'!G142</f>
        <v>0</v>
      </c>
      <c r="G19" s="110">
        <f>'電協研モデル(2)'!H142</f>
        <v>0</v>
      </c>
      <c r="H19" s="110">
        <f>'電協研モデル(2)'!I142</f>
        <v>0</v>
      </c>
      <c r="I19" s="110">
        <f>'電協研モデル(2)'!J142</f>
        <v>0</v>
      </c>
      <c r="J19" s="110">
        <f>'電協研モデル(2)'!K142</f>
        <v>-805902.54949229315</v>
      </c>
      <c r="K19" s="110">
        <f>'電協研モデル(2)'!L142</f>
        <v>-8.1263437408265656E-10</v>
      </c>
      <c r="L19" s="137">
        <f>'電協研モデル(2)'!M142</f>
        <v>4714529.914529915</v>
      </c>
      <c r="M19" s="110">
        <f>'電協研モデル(2)'!N142</f>
        <v>0</v>
      </c>
      <c r="N19" s="110">
        <f>'電協研モデル(2)'!O142</f>
        <v>0</v>
      </c>
      <c r="O19" s="112">
        <f>'電協研モデル(2)'!P142</f>
        <v>0</v>
      </c>
      <c r="P19" s="140">
        <f>'電協研モデル(2)'!Q142</f>
        <v>0</v>
      </c>
      <c r="Q19" s="110">
        <f>'電協研モデル(2)'!R142</f>
        <v>0</v>
      </c>
      <c r="R19" s="110">
        <f>'電協研モデル(2)'!S142</f>
        <v>0</v>
      </c>
      <c r="S19" s="110">
        <f>'電協研モデル(2)'!T142</f>
        <v>805902.54949229315</v>
      </c>
      <c r="T19" s="110">
        <f>'電協研モデル(2)'!U142</f>
        <v>8.1263437408265656E-10</v>
      </c>
      <c r="U19" s="112">
        <f>'電協研モデル(2)'!V142</f>
        <v>4714529.914529915</v>
      </c>
      <c r="W19" s="87">
        <v>0</v>
      </c>
      <c r="X19" s="2" t="s">
        <v>31</v>
      </c>
    </row>
    <row r="20" spans="1:24" x14ac:dyDescent="0.15">
      <c r="A20" s="2" t="s">
        <v>54</v>
      </c>
      <c r="B20" s="87" t="str">
        <f>'電協研モデル(2)'!C143</f>
        <v>Y4</v>
      </c>
      <c r="D20" s="109">
        <f>'電協研モデル(2)'!E143</f>
        <v>0</v>
      </c>
      <c r="E20" s="110">
        <f>'電協研モデル(2)'!F143</f>
        <v>0</v>
      </c>
      <c r="F20" s="110">
        <f>'電協研モデル(2)'!G143</f>
        <v>0</v>
      </c>
      <c r="G20" s="110">
        <f>'電協研モデル(2)'!H143</f>
        <v>0</v>
      </c>
      <c r="H20" s="110">
        <f>'電協研モデル(2)'!I143</f>
        <v>0</v>
      </c>
      <c r="I20" s="110">
        <f>'電協研モデル(2)'!J143</f>
        <v>0</v>
      </c>
      <c r="J20" s="110">
        <f>'電協研モデル(2)'!K143</f>
        <v>-8.1263437408265656E-10</v>
      </c>
      <c r="K20" s="110">
        <f>'電協研モデル(2)'!L143</f>
        <v>-14071794.871794872</v>
      </c>
      <c r="L20" s="137">
        <f>'電協研モデル(2)'!M143</f>
        <v>-2.887999520203397E-10</v>
      </c>
      <c r="M20" s="110">
        <f>'電協研モデル(2)'!N143</f>
        <v>0</v>
      </c>
      <c r="N20" s="110">
        <f>'電協研モデル(2)'!O143</f>
        <v>0</v>
      </c>
      <c r="O20" s="112">
        <f>'電協研モデル(2)'!P143</f>
        <v>0</v>
      </c>
      <c r="P20" s="140">
        <f>'電協研モデル(2)'!Q143</f>
        <v>0</v>
      </c>
      <c r="Q20" s="110">
        <f>'電協研モデル(2)'!R143</f>
        <v>0</v>
      </c>
      <c r="R20" s="110">
        <f>'電協研モデル(2)'!S143</f>
        <v>0</v>
      </c>
      <c r="S20" s="110">
        <f>'電協研モデル(2)'!T143</f>
        <v>8.1263437408265656E-10</v>
      </c>
      <c r="T20" s="110">
        <f>'電協研モデル(2)'!U143</f>
        <v>14071794.871794872</v>
      </c>
      <c r="U20" s="112">
        <f>'電協研モデル(2)'!V143</f>
        <v>-2.887999520203397E-10</v>
      </c>
      <c r="W20" s="87">
        <v>0</v>
      </c>
      <c r="X20" s="2" t="s">
        <v>32</v>
      </c>
    </row>
    <row r="21" spans="1:24" x14ac:dyDescent="0.15">
      <c r="A21" s="2" t="s">
        <v>55</v>
      </c>
      <c r="B21" s="88" t="str">
        <f>'電協研モデル(2)'!C144</f>
        <v>M4</v>
      </c>
      <c r="D21" s="118">
        <f>'電協研モデル(2)'!E144</f>
        <v>0</v>
      </c>
      <c r="E21" s="113">
        <f>'電協研モデル(2)'!F144</f>
        <v>0</v>
      </c>
      <c r="F21" s="113">
        <f>'電協研モデル(2)'!G144</f>
        <v>0</v>
      </c>
      <c r="G21" s="113">
        <f>'電協研モデル(2)'!H144</f>
        <v>0</v>
      </c>
      <c r="H21" s="113">
        <f>'電協研モデル(2)'!I144</f>
        <v>0</v>
      </c>
      <c r="I21" s="113">
        <f>'電協研モデル(2)'!J144</f>
        <v>0</v>
      </c>
      <c r="J21" s="113">
        <f>'電協研モデル(2)'!K144</f>
        <v>-4714529.914529915</v>
      </c>
      <c r="K21" s="113">
        <f>'電協研モデル(2)'!L144</f>
        <v>2.887999520203397E-10</v>
      </c>
      <c r="L21" s="138">
        <f>'電協研モデル(2)'!M144</f>
        <v>18386666.666666668</v>
      </c>
      <c r="M21" s="113">
        <f>'電協研モデル(2)'!N144</f>
        <v>0</v>
      </c>
      <c r="N21" s="113">
        <f>'電協研モデル(2)'!O144</f>
        <v>0</v>
      </c>
      <c r="O21" s="114">
        <f>'電協研モデル(2)'!P144</f>
        <v>0</v>
      </c>
      <c r="P21" s="141">
        <f>'電協研モデル(2)'!Q144</f>
        <v>0</v>
      </c>
      <c r="Q21" s="113">
        <f>'電協研モデル(2)'!R144</f>
        <v>0</v>
      </c>
      <c r="R21" s="113">
        <f>'電協研モデル(2)'!S144</f>
        <v>0</v>
      </c>
      <c r="S21" s="113">
        <f>'電協研モデル(2)'!T144</f>
        <v>4714529.914529915</v>
      </c>
      <c r="T21" s="113">
        <f>'電協研モデル(2)'!U144</f>
        <v>-2.887999520203397E-10</v>
      </c>
      <c r="U21" s="114">
        <f>'電協研モデル(2)'!V144</f>
        <v>36773333.333333336</v>
      </c>
      <c r="W21" s="88">
        <v>0</v>
      </c>
      <c r="X21" s="2" t="s">
        <v>33</v>
      </c>
    </row>
    <row r="22" spans="1:24" x14ac:dyDescent="0.15">
      <c r="G22" s="2"/>
      <c r="H22" s="2"/>
      <c r="I22" s="2"/>
      <c r="J22" s="2"/>
      <c r="K22" s="2"/>
      <c r="L22" s="2"/>
      <c r="P22" s="2"/>
      <c r="Q22" s="2"/>
      <c r="R22" s="2"/>
      <c r="S22" s="2"/>
      <c r="T22" s="2"/>
      <c r="U22" s="2"/>
    </row>
    <row r="23" spans="1:24" x14ac:dyDescent="0.15">
      <c r="C23" s="41"/>
    </row>
    <row r="25" spans="1:24" x14ac:dyDescent="0.15">
      <c r="B25" t="s">
        <v>112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24" x14ac:dyDescent="0.15">
      <c r="B26" t="s">
        <v>114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24" ht="16.5" x14ac:dyDescent="0.25">
      <c r="D27" t="s">
        <v>115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24" x14ac:dyDescent="0.15">
      <c r="B28" s="74">
        <f t="shared" ref="B28:B39" si="0">B4</f>
        <v>0</v>
      </c>
      <c r="D28" s="65">
        <f t="shared" ref="D28:O28" si="1">D4</f>
        <v>475186764.78802335</v>
      </c>
      <c r="E28" s="66">
        <f t="shared" si="1"/>
        <v>-2.0798234279614622E-8</v>
      </c>
      <c r="F28" s="66">
        <f t="shared" si="1"/>
        <v>324556898.6568985</v>
      </c>
      <c r="G28" s="66">
        <f t="shared" si="1"/>
        <v>-470387755.10204047</v>
      </c>
      <c r="H28" s="66">
        <f t="shared" si="1"/>
        <v>2.1610868653697278E-8</v>
      </c>
      <c r="I28" s="66">
        <f t="shared" si="1"/>
        <v>329271428.57142842</v>
      </c>
      <c r="J28" s="66">
        <f t="shared" si="1"/>
        <v>-3993107.1364905816</v>
      </c>
      <c r="K28" s="66">
        <f t="shared" si="1"/>
        <v>0</v>
      </c>
      <c r="L28" s="66">
        <f t="shared" si="1"/>
        <v>0</v>
      </c>
      <c r="M28" s="66">
        <f t="shared" si="1"/>
        <v>0</v>
      </c>
      <c r="N28" s="66">
        <f t="shared" si="1"/>
        <v>0</v>
      </c>
      <c r="O28" s="67">
        <f t="shared" si="1"/>
        <v>0</v>
      </c>
      <c r="P28" s="5"/>
      <c r="Q28" s="86" t="s">
        <v>25</v>
      </c>
      <c r="R28" s="5"/>
      <c r="S28" s="5"/>
    </row>
    <row r="29" spans="1:24" x14ac:dyDescent="0.15">
      <c r="B29" s="75">
        <f t="shared" si="0"/>
        <v>-646.23360000000002</v>
      </c>
      <c r="D29" s="68">
        <f t="shared" ref="D29:O29" si="2">D5</f>
        <v>-2.0798234279614622E-8</v>
      </c>
      <c r="E29" s="69">
        <f t="shared" si="2"/>
        <v>131728209.27899083</v>
      </c>
      <c r="F29" s="69">
        <f t="shared" si="2"/>
        <v>-474699.02935063303</v>
      </c>
      <c r="G29" s="69">
        <f t="shared" si="2"/>
        <v>2.1610868653697278E-8</v>
      </c>
      <c r="H29" s="69">
        <f t="shared" si="2"/>
        <v>-117599999.99999997</v>
      </c>
      <c r="I29" s="69">
        <f t="shared" si="2"/>
        <v>-2.0170319097991978E-8</v>
      </c>
      <c r="J29" s="69">
        <f t="shared" si="2"/>
        <v>0</v>
      </c>
      <c r="K29" s="69">
        <f t="shared" si="2"/>
        <v>-56414.407195984677</v>
      </c>
      <c r="L29" s="69">
        <f t="shared" si="2"/>
        <v>-474699.02935061313</v>
      </c>
      <c r="M29" s="69">
        <f t="shared" si="2"/>
        <v>0</v>
      </c>
      <c r="N29" s="69">
        <f t="shared" si="2"/>
        <v>0</v>
      </c>
      <c r="O29" s="70">
        <f t="shared" si="2"/>
        <v>0</v>
      </c>
      <c r="P29" s="5"/>
      <c r="Q29" s="87" t="s">
        <v>26</v>
      </c>
      <c r="R29" s="5"/>
      <c r="S29" s="5"/>
    </row>
    <row r="30" spans="1:24" x14ac:dyDescent="0.15">
      <c r="B30" s="75">
        <f t="shared" si="0"/>
        <v>1812.577542</v>
      </c>
      <c r="D30" s="68">
        <f t="shared" ref="D30:O30" si="3">D6</f>
        <v>324556898.6568985</v>
      </c>
      <c r="E30" s="69">
        <f t="shared" si="3"/>
        <v>-474699.02935063303</v>
      </c>
      <c r="F30" s="69">
        <f t="shared" si="3"/>
        <v>349419139.97662759</v>
      </c>
      <c r="G30" s="69">
        <f t="shared" si="3"/>
        <v>-329271428.57142842</v>
      </c>
      <c r="H30" s="69">
        <f t="shared" si="3"/>
        <v>2.0170319097991978E-8</v>
      </c>
      <c r="I30" s="69">
        <f t="shared" si="3"/>
        <v>153659999.99999997</v>
      </c>
      <c r="J30" s="69">
        <f t="shared" si="3"/>
        <v>0</v>
      </c>
      <c r="K30" s="69">
        <f t="shared" si="3"/>
        <v>474699.02935061313</v>
      </c>
      <c r="L30" s="69">
        <f t="shared" si="3"/>
        <v>2662903.3216471565</v>
      </c>
      <c r="M30" s="69">
        <f t="shared" si="3"/>
        <v>0</v>
      </c>
      <c r="N30" s="69">
        <f t="shared" si="3"/>
        <v>0</v>
      </c>
      <c r="O30" s="70">
        <f t="shared" si="3"/>
        <v>0</v>
      </c>
      <c r="P30" s="5"/>
      <c r="Q30" s="87" t="s">
        <v>27</v>
      </c>
      <c r="R30" s="5"/>
      <c r="S30" s="5"/>
    </row>
    <row r="31" spans="1:24" x14ac:dyDescent="0.15">
      <c r="B31" s="75">
        <f t="shared" si="0"/>
        <v>1030</v>
      </c>
      <c r="D31" s="68">
        <f t="shared" ref="D31:O31" si="4">D7</f>
        <v>-470387755.10204047</v>
      </c>
      <c r="E31" s="69">
        <f t="shared" si="4"/>
        <v>2.1610868653697278E-8</v>
      </c>
      <c r="F31" s="69">
        <f t="shared" si="4"/>
        <v>-329271428.57142842</v>
      </c>
      <c r="G31" s="69">
        <f t="shared" si="4"/>
        <v>470387755.10204047</v>
      </c>
      <c r="H31" s="69">
        <f t="shared" si="4"/>
        <v>-2.1610868653697278E-8</v>
      </c>
      <c r="I31" s="69">
        <f t="shared" si="4"/>
        <v>-329271428.57142842</v>
      </c>
      <c r="J31" s="69">
        <f t="shared" si="4"/>
        <v>0</v>
      </c>
      <c r="K31" s="69">
        <f t="shared" si="4"/>
        <v>0</v>
      </c>
      <c r="L31" s="69">
        <f t="shared" si="4"/>
        <v>0</v>
      </c>
      <c r="M31" s="69">
        <f t="shared" si="4"/>
        <v>0</v>
      </c>
      <c r="N31" s="69">
        <f t="shared" si="4"/>
        <v>0</v>
      </c>
      <c r="O31" s="70">
        <f t="shared" si="4"/>
        <v>0</v>
      </c>
      <c r="P31" s="5"/>
      <c r="Q31" s="87" t="s">
        <v>28</v>
      </c>
      <c r="R31" s="5"/>
      <c r="S31" s="5"/>
    </row>
    <row r="32" spans="1:24" x14ac:dyDescent="0.15">
      <c r="B32" s="75">
        <f t="shared" si="0"/>
        <v>0</v>
      </c>
      <c r="C32" s="10"/>
      <c r="D32" s="68">
        <f t="shared" ref="D32:O32" si="5">D8</f>
        <v>2.1610868653697278E-8</v>
      </c>
      <c r="E32" s="69">
        <f t="shared" si="5"/>
        <v>-117599999.99999997</v>
      </c>
      <c r="F32" s="69">
        <f t="shared" si="5"/>
        <v>2.0170319097991978E-8</v>
      </c>
      <c r="G32" s="69">
        <f t="shared" si="5"/>
        <v>-2.1610868653697278E-8</v>
      </c>
      <c r="H32" s="69">
        <f t="shared" si="5"/>
        <v>117599999.99999997</v>
      </c>
      <c r="I32" s="69">
        <f t="shared" si="5"/>
        <v>2.0170319097991978E-8</v>
      </c>
      <c r="J32" s="69">
        <f t="shared" si="5"/>
        <v>0</v>
      </c>
      <c r="K32" s="69">
        <f t="shared" si="5"/>
        <v>0</v>
      </c>
      <c r="L32" s="69">
        <f t="shared" si="5"/>
        <v>0</v>
      </c>
      <c r="M32" s="69">
        <f t="shared" si="5"/>
        <v>0</v>
      </c>
      <c r="N32" s="69">
        <f t="shared" si="5"/>
        <v>0</v>
      </c>
      <c r="O32" s="70">
        <f t="shared" si="5"/>
        <v>0</v>
      </c>
      <c r="P32" s="5"/>
      <c r="Q32" s="87" t="s">
        <v>29</v>
      </c>
      <c r="R32" s="5"/>
      <c r="S32" s="5"/>
    </row>
    <row r="33" spans="2:23" x14ac:dyDescent="0.15">
      <c r="B33" s="75">
        <f t="shared" si="0"/>
        <v>0</v>
      </c>
      <c r="C33" s="247" t="s">
        <v>101</v>
      </c>
      <c r="D33" s="68">
        <f t="shared" ref="D33:O33" si="6">D9</f>
        <v>329271428.57142842</v>
      </c>
      <c r="E33" s="69">
        <f t="shared" si="6"/>
        <v>-2.0170319097991978E-8</v>
      </c>
      <c r="F33" s="69">
        <f t="shared" si="6"/>
        <v>153659999.99999997</v>
      </c>
      <c r="G33" s="69">
        <f t="shared" si="6"/>
        <v>-329271428.57142842</v>
      </c>
      <c r="H33" s="69">
        <f t="shared" si="6"/>
        <v>2.0170319097991978E-8</v>
      </c>
      <c r="I33" s="69">
        <f t="shared" si="6"/>
        <v>307319999.99999994</v>
      </c>
      <c r="J33" s="69">
        <f t="shared" si="6"/>
        <v>0</v>
      </c>
      <c r="K33" s="69">
        <f t="shared" si="6"/>
        <v>0</v>
      </c>
      <c r="L33" s="69">
        <f t="shared" si="6"/>
        <v>0</v>
      </c>
      <c r="M33" s="69">
        <f t="shared" si="6"/>
        <v>0</v>
      </c>
      <c r="N33" s="69">
        <f t="shared" si="6"/>
        <v>0</v>
      </c>
      <c r="O33" s="70">
        <f t="shared" si="6"/>
        <v>0</v>
      </c>
      <c r="P33" s="247" t="s">
        <v>102</v>
      </c>
      <c r="Q33" s="87" t="s">
        <v>41</v>
      </c>
      <c r="R33" s="5"/>
      <c r="S33" s="5"/>
    </row>
    <row r="34" spans="2:23" x14ac:dyDescent="0.15">
      <c r="B34" s="75">
        <f t="shared" si="0"/>
        <v>0</v>
      </c>
      <c r="C34" s="247"/>
      <c r="D34" s="68">
        <f t="shared" ref="D34:O34" si="7">D10</f>
        <v>-3993107.1364905816</v>
      </c>
      <c r="E34" s="69">
        <f t="shared" si="7"/>
        <v>0</v>
      </c>
      <c r="F34" s="69">
        <f t="shared" si="7"/>
        <v>0</v>
      </c>
      <c r="G34" s="69">
        <f t="shared" si="7"/>
        <v>0</v>
      </c>
      <c r="H34" s="69">
        <f t="shared" si="7"/>
        <v>0</v>
      </c>
      <c r="I34" s="69">
        <f t="shared" si="7"/>
        <v>0</v>
      </c>
      <c r="J34" s="69">
        <f t="shared" si="7"/>
        <v>475186764.78802335</v>
      </c>
      <c r="K34" s="69">
        <f t="shared" si="7"/>
        <v>-2.0798234279614622E-8</v>
      </c>
      <c r="L34" s="69">
        <f t="shared" si="7"/>
        <v>324556898.6568985</v>
      </c>
      <c r="M34" s="69">
        <f t="shared" si="7"/>
        <v>-470387755.10204047</v>
      </c>
      <c r="N34" s="69">
        <f t="shared" si="7"/>
        <v>2.1610868653697278E-8</v>
      </c>
      <c r="O34" s="70">
        <f t="shared" si="7"/>
        <v>329271428.57142842</v>
      </c>
      <c r="P34" s="247"/>
      <c r="Q34" s="87" t="s">
        <v>30</v>
      </c>
      <c r="R34" s="5"/>
      <c r="S34" s="5"/>
    </row>
    <row r="35" spans="2:23" x14ac:dyDescent="0.15">
      <c r="B35" s="75">
        <f t="shared" si="0"/>
        <v>-646.23360000000002</v>
      </c>
      <c r="D35" s="68">
        <f t="shared" ref="D35:O35" si="8">D11</f>
        <v>0</v>
      </c>
      <c r="E35" s="69">
        <f t="shared" si="8"/>
        <v>-56414.407195984677</v>
      </c>
      <c r="F35" s="69">
        <f t="shared" si="8"/>
        <v>474699.02935061313</v>
      </c>
      <c r="G35" s="69">
        <f t="shared" si="8"/>
        <v>0</v>
      </c>
      <c r="H35" s="69">
        <f t="shared" si="8"/>
        <v>0</v>
      </c>
      <c r="I35" s="69">
        <f t="shared" si="8"/>
        <v>0</v>
      </c>
      <c r="J35" s="69">
        <f t="shared" si="8"/>
        <v>-2.0798234279614622E-8</v>
      </c>
      <c r="K35" s="69">
        <f t="shared" si="8"/>
        <v>131728209.27899083</v>
      </c>
      <c r="L35" s="69">
        <f t="shared" si="8"/>
        <v>474699.02935059322</v>
      </c>
      <c r="M35" s="69">
        <f t="shared" si="8"/>
        <v>2.1610868653697278E-8</v>
      </c>
      <c r="N35" s="69">
        <f t="shared" si="8"/>
        <v>-117599999.99999997</v>
      </c>
      <c r="O35" s="70">
        <f t="shared" si="8"/>
        <v>-2.0170319097991978E-8</v>
      </c>
      <c r="P35" s="5"/>
      <c r="Q35" s="87" t="s">
        <v>35</v>
      </c>
      <c r="R35" s="5"/>
      <c r="S35" s="5"/>
    </row>
    <row r="36" spans="2:23" x14ac:dyDescent="0.15">
      <c r="B36" s="75">
        <f t="shared" si="0"/>
        <v>-1812.577542</v>
      </c>
      <c r="D36" s="68">
        <f t="shared" ref="D36:O36" si="9">D12</f>
        <v>0</v>
      </c>
      <c r="E36" s="69">
        <f t="shared" si="9"/>
        <v>-474699.02935061313</v>
      </c>
      <c r="F36" s="69">
        <f t="shared" si="9"/>
        <v>2662903.3216471565</v>
      </c>
      <c r="G36" s="69">
        <f t="shared" si="9"/>
        <v>0</v>
      </c>
      <c r="H36" s="69">
        <f t="shared" si="9"/>
        <v>0</v>
      </c>
      <c r="I36" s="69">
        <f t="shared" si="9"/>
        <v>0</v>
      </c>
      <c r="J36" s="69">
        <f t="shared" si="9"/>
        <v>324556898.6568985</v>
      </c>
      <c r="K36" s="69">
        <f t="shared" si="9"/>
        <v>474699.02935059322</v>
      </c>
      <c r="L36" s="69">
        <f t="shared" si="9"/>
        <v>349419139.97662759</v>
      </c>
      <c r="M36" s="69">
        <f t="shared" si="9"/>
        <v>-329271428.57142842</v>
      </c>
      <c r="N36" s="69">
        <f t="shared" si="9"/>
        <v>2.0170319097991978E-8</v>
      </c>
      <c r="O36" s="70">
        <f t="shared" si="9"/>
        <v>153659999.99999997</v>
      </c>
      <c r="P36" s="5"/>
      <c r="Q36" s="87" t="s">
        <v>42</v>
      </c>
      <c r="R36" s="5"/>
      <c r="S36" s="5"/>
    </row>
    <row r="37" spans="2:23" x14ac:dyDescent="0.15">
      <c r="B37" s="75">
        <f t="shared" si="0"/>
        <v>1030</v>
      </c>
      <c r="D37" s="68">
        <f t="shared" ref="D37:O37" si="10">D13</f>
        <v>0</v>
      </c>
      <c r="E37" s="69">
        <f t="shared" si="10"/>
        <v>0</v>
      </c>
      <c r="F37" s="69">
        <f t="shared" si="10"/>
        <v>0</v>
      </c>
      <c r="G37" s="69">
        <f t="shared" si="10"/>
        <v>0</v>
      </c>
      <c r="H37" s="69">
        <f t="shared" si="10"/>
        <v>0</v>
      </c>
      <c r="I37" s="69">
        <f t="shared" si="10"/>
        <v>0</v>
      </c>
      <c r="J37" s="69">
        <f t="shared" si="10"/>
        <v>-470387755.10204047</v>
      </c>
      <c r="K37" s="69">
        <f t="shared" si="10"/>
        <v>2.1610868653697278E-8</v>
      </c>
      <c r="L37" s="69">
        <f t="shared" si="10"/>
        <v>-329271428.57142842</v>
      </c>
      <c r="M37" s="69">
        <f t="shared" si="10"/>
        <v>470387755.10204047</v>
      </c>
      <c r="N37" s="69">
        <f t="shared" si="10"/>
        <v>-2.1610868653697278E-8</v>
      </c>
      <c r="O37" s="70">
        <f t="shared" si="10"/>
        <v>-329271428.57142842</v>
      </c>
      <c r="P37" s="5"/>
      <c r="Q37" s="87" t="s">
        <v>37</v>
      </c>
      <c r="R37" s="5"/>
      <c r="S37" s="5"/>
    </row>
    <row r="38" spans="2:23" x14ac:dyDescent="0.15">
      <c r="B38" s="75">
        <f t="shared" si="0"/>
        <v>0</v>
      </c>
      <c r="D38" s="68">
        <f t="shared" ref="D38:O38" si="11">D14</f>
        <v>0</v>
      </c>
      <c r="E38" s="69">
        <f t="shared" si="11"/>
        <v>0</v>
      </c>
      <c r="F38" s="69">
        <f t="shared" si="11"/>
        <v>0</v>
      </c>
      <c r="G38" s="69">
        <f t="shared" si="11"/>
        <v>0</v>
      </c>
      <c r="H38" s="69">
        <f t="shared" si="11"/>
        <v>0</v>
      </c>
      <c r="I38" s="69">
        <f t="shared" si="11"/>
        <v>0</v>
      </c>
      <c r="J38" s="69">
        <f t="shared" si="11"/>
        <v>2.1610868653697278E-8</v>
      </c>
      <c r="K38" s="69">
        <f t="shared" si="11"/>
        <v>-117599999.99999997</v>
      </c>
      <c r="L38" s="69">
        <f t="shared" si="11"/>
        <v>2.0170319097991978E-8</v>
      </c>
      <c r="M38" s="69">
        <f t="shared" si="11"/>
        <v>-2.1610868653697278E-8</v>
      </c>
      <c r="N38" s="69">
        <f t="shared" si="11"/>
        <v>117599999.99999997</v>
      </c>
      <c r="O38" s="70">
        <f t="shared" si="11"/>
        <v>2.0170319097991978E-8</v>
      </c>
      <c r="P38" s="5"/>
      <c r="Q38" s="87" t="s">
        <v>43</v>
      </c>
      <c r="R38" s="5"/>
      <c r="S38" s="5"/>
    </row>
    <row r="39" spans="2:23" x14ac:dyDescent="0.15">
      <c r="B39" s="89">
        <f t="shared" si="0"/>
        <v>0</v>
      </c>
      <c r="D39" s="71">
        <f t="shared" ref="D39:O39" si="12">D15</f>
        <v>0</v>
      </c>
      <c r="E39" s="72">
        <f t="shared" si="12"/>
        <v>0</v>
      </c>
      <c r="F39" s="72">
        <f t="shared" si="12"/>
        <v>0</v>
      </c>
      <c r="G39" s="72">
        <f t="shared" si="12"/>
        <v>0</v>
      </c>
      <c r="H39" s="72">
        <f t="shared" si="12"/>
        <v>0</v>
      </c>
      <c r="I39" s="72">
        <f t="shared" si="12"/>
        <v>0</v>
      </c>
      <c r="J39" s="72">
        <f t="shared" si="12"/>
        <v>329271428.57142842</v>
      </c>
      <c r="K39" s="72">
        <f t="shared" si="12"/>
        <v>-2.0170319097991978E-8</v>
      </c>
      <c r="L39" s="72">
        <f t="shared" si="12"/>
        <v>153659999.99999997</v>
      </c>
      <c r="M39" s="72">
        <f t="shared" si="12"/>
        <v>-329271428.57142842</v>
      </c>
      <c r="N39" s="72">
        <f t="shared" si="12"/>
        <v>2.0170319097991978E-8</v>
      </c>
      <c r="O39" s="73">
        <f t="shared" si="12"/>
        <v>307319999.99999994</v>
      </c>
      <c r="Q39" s="88" t="s">
        <v>39</v>
      </c>
    </row>
    <row r="40" spans="2:23" x14ac:dyDescent="0.15">
      <c r="B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8"/>
    </row>
    <row r="41" spans="2:23" x14ac:dyDescent="0.15">
      <c r="B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8"/>
    </row>
    <row r="42" spans="2:23" x14ac:dyDescent="0.15">
      <c r="B42" s="9"/>
      <c r="D42" t="s">
        <v>164</v>
      </c>
      <c r="Q42" s="8"/>
    </row>
    <row r="43" spans="2:23" x14ac:dyDescent="0.15">
      <c r="B43" s="9"/>
      <c r="D43" t="s">
        <v>62</v>
      </c>
      <c r="Q43" s="8"/>
    </row>
    <row r="44" spans="2:23" x14ac:dyDescent="0.15">
      <c r="B44" s="9"/>
      <c r="D44">
        <f t="array" ref="D44">MDETERM(D28:O39)</f>
        <v>1.6140618028793683E+91</v>
      </c>
      <c r="E44" t="s">
        <v>117</v>
      </c>
      <c r="Q44" s="8"/>
    </row>
    <row r="45" spans="2:23" x14ac:dyDescent="0.15">
      <c r="B45" s="9"/>
      <c r="Q45" s="8"/>
    </row>
    <row r="46" spans="2:23" ht="17.25" x14ac:dyDescent="0.25">
      <c r="B46" s="9"/>
      <c r="D46" s="107" t="s">
        <v>116</v>
      </c>
      <c r="Q46" s="8"/>
    </row>
    <row r="47" spans="2:23" x14ac:dyDescent="0.15">
      <c r="B47" s="9"/>
      <c r="D47" s="119">
        <f t="array" ref="D47:O58">MINVERSE(D28:O39)</f>
        <v>1.6807633581795582E-6</v>
      </c>
      <c r="E47" s="120">
        <v>1.1436436365437463E-8</v>
      </c>
      <c r="F47" s="120">
        <v>1.781320596903498E-7</v>
      </c>
      <c r="G47" s="120">
        <v>1.9301482417460441E-6</v>
      </c>
      <c r="H47" s="120">
        <v>1.1436436365437324E-8</v>
      </c>
      <c r="I47" s="120">
        <v>1.7813205969034974E-7</v>
      </c>
      <c r="J47" s="120">
        <v>1.5592345756777977E-6</v>
      </c>
      <c r="K47" s="120">
        <v>-1.1436436365437437E-8</v>
      </c>
      <c r="L47" s="120">
        <v>1.6360351616846504E-7</v>
      </c>
      <c r="M47" s="120">
        <v>1.7882794983136483E-6</v>
      </c>
      <c r="N47" s="120">
        <v>-1.1436436365437561E-8</v>
      </c>
      <c r="O47" s="121">
        <v>1.6360351616846898E-7</v>
      </c>
      <c r="Q47" s="86">
        <f>B28</f>
        <v>0</v>
      </c>
      <c r="S47" s="86" t="s">
        <v>25</v>
      </c>
      <c r="T47" s="149">
        <f t="array" ref="T47:T58">MMULT(D47:O58,Q47:Q58)</f>
        <v>3.856314683967221E-3</v>
      </c>
      <c r="U47" s="131" t="s">
        <v>90</v>
      </c>
      <c r="V47" s="55">
        <f>T47*100</f>
        <v>0.38563146839672208</v>
      </c>
      <c r="W47" s="5" t="s">
        <v>64</v>
      </c>
    </row>
    <row r="48" spans="2:23" x14ac:dyDescent="0.15">
      <c r="B48" s="9"/>
      <c r="D48" s="122">
        <v>1.1436436365437278E-8</v>
      </c>
      <c r="E48" s="123">
        <v>7.0912354524579317E-8</v>
      </c>
      <c r="F48" s="123">
        <v>1.9549463872543386E-9</v>
      </c>
      <c r="G48" s="123">
        <v>1.4173361307593324E-8</v>
      </c>
      <c r="H48" s="123">
        <v>7.091235452457933E-8</v>
      </c>
      <c r="I48" s="123">
        <v>1.9549463872543382E-9</v>
      </c>
      <c r="J48" s="123">
        <v>1.1436436365437283E-8</v>
      </c>
      <c r="K48" s="123">
        <v>1.5178541711158704E-10</v>
      </c>
      <c r="L48" s="123">
        <v>1.9549463872542831E-9</v>
      </c>
      <c r="M48" s="123">
        <v>1.4173361307593278E-8</v>
      </c>
      <c r="N48" s="123">
        <v>1.5178541711158595E-10</v>
      </c>
      <c r="O48" s="124">
        <v>1.954946387254315E-9</v>
      </c>
      <c r="Q48" s="87">
        <f t="shared" ref="Q48:Q58" si="13">B29</f>
        <v>-646.23360000000002</v>
      </c>
      <c r="S48" s="87" t="s">
        <v>26</v>
      </c>
      <c r="T48" s="150">
        <v>-1.6726910691780405E-5</v>
      </c>
      <c r="U48" s="132" t="s">
        <v>90</v>
      </c>
      <c r="V48" s="55">
        <f t="shared" ref="V48:V57" si="14">T48*100</f>
        <v>-1.6726910691780405E-3</v>
      </c>
      <c r="W48" s="5" t="s">
        <v>64</v>
      </c>
    </row>
    <row r="49" spans="2:23" x14ac:dyDescent="0.15">
      <c r="B49" s="9"/>
      <c r="D49" s="122">
        <v>1.7813205969034442E-7</v>
      </c>
      <c r="E49" s="123">
        <v>1.9549463872543394E-9</v>
      </c>
      <c r="F49" s="123">
        <v>4.2755293852216933E-8</v>
      </c>
      <c r="G49" s="123">
        <v>2.3798947108344737E-7</v>
      </c>
      <c r="H49" s="123">
        <v>1.9549463872543071E-9</v>
      </c>
      <c r="I49" s="123">
        <v>4.2755293852216933E-8</v>
      </c>
      <c r="J49" s="123">
        <v>1.6360351616846689E-7</v>
      </c>
      <c r="K49" s="123">
        <v>-1.9549463872543092E-9</v>
      </c>
      <c r="L49" s="123">
        <v>1.5661043901428309E-8</v>
      </c>
      <c r="M49" s="123">
        <v>1.8552897763046641E-7</v>
      </c>
      <c r="N49" s="123">
        <v>-1.9549463872543361E-9</v>
      </c>
      <c r="O49" s="124">
        <v>1.5661043901429344E-8</v>
      </c>
      <c r="Q49" s="87">
        <f t="shared" si="13"/>
        <v>1812.577542</v>
      </c>
      <c r="S49" s="87" t="s">
        <v>27</v>
      </c>
      <c r="T49" s="150">
        <v>4.8533443115346522E-4</v>
      </c>
      <c r="U49" s="132"/>
      <c r="V49" s="55">
        <f>T49</f>
        <v>4.8533443115346522E-4</v>
      </c>
      <c r="W49" s="5" t="s">
        <v>113</v>
      </c>
    </row>
    <row r="50" spans="2:23" x14ac:dyDescent="0.15">
      <c r="B50" s="9"/>
      <c r="D50" s="122">
        <v>1.930148241746039E-6</v>
      </c>
      <c r="E50" s="123">
        <v>1.4173361307593536E-8</v>
      </c>
      <c r="F50" s="123">
        <v>2.3798947108345346E-7</v>
      </c>
      <c r="G50" s="123">
        <v>2.2718371239796903E-6</v>
      </c>
      <c r="H50" s="123">
        <v>1.4173361307593349E-8</v>
      </c>
      <c r="I50" s="123">
        <v>2.4710049542290415E-7</v>
      </c>
      <c r="J50" s="123">
        <v>1.7882794983136504E-6</v>
      </c>
      <c r="K50" s="123">
        <v>-1.4173361307593462E-8</v>
      </c>
      <c r="L50" s="123">
        <v>1.8552897763046445E-7</v>
      </c>
      <c r="M50" s="123">
        <v>2.0480200669962999E-6</v>
      </c>
      <c r="N50" s="123">
        <v>-1.4173361307593626E-8</v>
      </c>
      <c r="O50" s="124">
        <v>1.8552897763047004E-7</v>
      </c>
      <c r="Q50" s="87">
        <f t="shared" si="13"/>
        <v>1030</v>
      </c>
      <c r="S50" s="87" t="s">
        <v>28</v>
      </c>
      <c r="T50" s="150">
        <v>4.5445416189803956E-3</v>
      </c>
      <c r="U50" s="132" t="s">
        <v>90</v>
      </c>
      <c r="V50" s="55">
        <f t="shared" si="14"/>
        <v>0.45445416189803955</v>
      </c>
      <c r="W50" s="5" t="s">
        <v>64</v>
      </c>
    </row>
    <row r="51" spans="2:23" x14ac:dyDescent="0.15">
      <c r="B51" s="9"/>
      <c r="D51" s="122">
        <v>1.1436436365437263E-8</v>
      </c>
      <c r="E51" s="123">
        <v>7.091235452457933E-8</v>
      </c>
      <c r="F51" s="123">
        <v>1.9549463872543348E-9</v>
      </c>
      <c r="G51" s="123">
        <v>1.4173361307593306E-8</v>
      </c>
      <c r="H51" s="123">
        <v>7.9415755885123555E-8</v>
      </c>
      <c r="I51" s="123">
        <v>1.954946387254334E-9</v>
      </c>
      <c r="J51" s="123">
        <v>1.143643636543727E-8</v>
      </c>
      <c r="K51" s="123">
        <v>1.5178541711158722E-10</v>
      </c>
      <c r="L51" s="123">
        <v>1.9549463872542819E-9</v>
      </c>
      <c r="M51" s="123">
        <v>1.417336130759326E-8</v>
      </c>
      <c r="N51" s="123">
        <v>1.5178541711158613E-10</v>
      </c>
      <c r="O51" s="124">
        <v>1.9549463872543138E-9</v>
      </c>
      <c r="Q51" s="87">
        <f t="shared" si="13"/>
        <v>0</v>
      </c>
      <c r="S51" s="87" t="s">
        <v>29</v>
      </c>
      <c r="T51" s="150">
        <v>-1.6726910691780449E-5</v>
      </c>
      <c r="U51" s="132" t="s">
        <v>90</v>
      </c>
      <c r="V51" s="55">
        <f t="shared" si="14"/>
        <v>-1.6726910691780448E-3</v>
      </c>
      <c r="W51" s="5" t="s">
        <v>64</v>
      </c>
    </row>
    <row r="52" spans="2:23" x14ac:dyDescent="0.15">
      <c r="B52" s="9"/>
      <c r="D52" s="122">
        <v>1.7813205969034294E-7</v>
      </c>
      <c r="E52" s="123">
        <v>1.9549463872543344E-9</v>
      </c>
      <c r="F52" s="123">
        <v>4.2755293852216847E-8</v>
      </c>
      <c r="G52" s="123">
        <v>2.4710049542289642E-7</v>
      </c>
      <c r="H52" s="123">
        <v>1.9549463872542972E-9</v>
      </c>
      <c r="I52" s="123">
        <v>5.5771042908575036E-8</v>
      </c>
      <c r="J52" s="123">
        <v>1.6360351616846541E-7</v>
      </c>
      <c r="K52" s="123">
        <v>-1.9549463872542972E-9</v>
      </c>
      <c r="L52" s="123">
        <v>1.566104390142809E-8</v>
      </c>
      <c r="M52" s="123">
        <v>1.8552897763046466E-7</v>
      </c>
      <c r="N52" s="123">
        <v>-1.954946387254327E-9</v>
      </c>
      <c r="O52" s="124">
        <v>1.5661043901429285E-8</v>
      </c>
      <c r="P52" s="247" t="s">
        <v>102</v>
      </c>
      <c r="Q52" s="87">
        <f t="shared" si="13"/>
        <v>0</v>
      </c>
      <c r="R52" s="247" t="s">
        <v>101</v>
      </c>
      <c r="S52" s="87" t="s">
        <v>30</v>
      </c>
      <c r="T52" s="150">
        <v>4.9471878622309629E-4</v>
      </c>
      <c r="U52" s="132"/>
      <c r="V52" s="55">
        <f>T52</f>
        <v>4.9471878622309629E-4</v>
      </c>
      <c r="W52" s="5" t="s">
        <v>113</v>
      </c>
    </row>
    <row r="53" spans="2:23" x14ac:dyDescent="0.15">
      <c r="B53" s="9"/>
      <c r="D53" s="122">
        <v>1.5592345756778008E-6</v>
      </c>
      <c r="E53" s="123">
        <v>1.1436436365437324E-8</v>
      </c>
      <c r="F53" s="123">
        <v>1.6360351616847012E-7</v>
      </c>
      <c r="G53" s="123">
        <v>1.7882794983136591E-6</v>
      </c>
      <c r="H53" s="123">
        <v>1.1436436365437313E-8</v>
      </c>
      <c r="I53" s="123">
        <v>1.6360351616847001E-7</v>
      </c>
      <c r="J53" s="123">
        <v>1.680763358179562E-6</v>
      </c>
      <c r="K53" s="123">
        <v>-1.1436436365437513E-8</v>
      </c>
      <c r="L53" s="123">
        <v>1.7813205969034485E-7</v>
      </c>
      <c r="M53" s="123">
        <v>1.9301482417460441E-6</v>
      </c>
      <c r="N53" s="123">
        <v>-1.1436436365437529E-8</v>
      </c>
      <c r="O53" s="124">
        <v>1.7813205969034403E-7</v>
      </c>
      <c r="P53" s="247"/>
      <c r="Q53" s="87">
        <f t="shared" si="13"/>
        <v>0</v>
      </c>
      <c r="R53" s="247"/>
      <c r="S53" s="87" t="s">
        <v>41</v>
      </c>
      <c r="T53" s="150">
        <v>3.8036464605557744E-3</v>
      </c>
      <c r="U53" s="132" t="s">
        <v>90</v>
      </c>
      <c r="V53" s="55">
        <f t="shared" si="14"/>
        <v>0.38036464605557746</v>
      </c>
      <c r="W53" s="5" t="s">
        <v>64</v>
      </c>
    </row>
    <row r="54" spans="2:23" x14ac:dyDescent="0.15">
      <c r="B54" s="9"/>
      <c r="D54" s="122">
        <v>-1.1436436365437437E-8</v>
      </c>
      <c r="E54" s="123">
        <v>1.5178541711158693E-10</v>
      </c>
      <c r="F54" s="123">
        <v>-1.9549463872543361E-9</v>
      </c>
      <c r="G54" s="123">
        <v>-1.4173361307593508E-8</v>
      </c>
      <c r="H54" s="123">
        <v>1.5178541711158709E-10</v>
      </c>
      <c r="I54" s="123">
        <v>-1.9549463872543353E-9</v>
      </c>
      <c r="J54" s="123">
        <v>-1.1436436365437455E-8</v>
      </c>
      <c r="K54" s="123">
        <v>7.091235452457929E-8</v>
      </c>
      <c r="L54" s="123">
        <v>-1.9549463872543125E-9</v>
      </c>
      <c r="M54" s="123">
        <v>-1.4173361307593487E-8</v>
      </c>
      <c r="N54" s="123">
        <v>7.0912354524579277E-8</v>
      </c>
      <c r="O54" s="124">
        <v>-1.9549463872543063E-9</v>
      </c>
      <c r="Q54" s="87">
        <f t="shared" si="13"/>
        <v>-646.23360000000002</v>
      </c>
      <c r="S54" s="87" t="s">
        <v>35</v>
      </c>
      <c r="T54" s="150">
        <v>-7.5121159279065334E-5</v>
      </c>
      <c r="U54" s="132" t="s">
        <v>90</v>
      </c>
      <c r="V54" s="55">
        <f t="shared" si="14"/>
        <v>-7.5121159279065335E-3</v>
      </c>
      <c r="W54" s="5" t="s">
        <v>64</v>
      </c>
    </row>
    <row r="55" spans="2:23" x14ac:dyDescent="0.15">
      <c r="B55" s="9"/>
      <c r="D55" s="122">
        <v>1.6360351616846919E-7</v>
      </c>
      <c r="E55" s="123">
        <v>1.9549463872543171E-9</v>
      </c>
      <c r="F55" s="123">
        <v>1.5661043901429325E-8</v>
      </c>
      <c r="G55" s="123">
        <v>1.8552897763047025E-7</v>
      </c>
      <c r="H55" s="123">
        <v>1.9549463872543154E-9</v>
      </c>
      <c r="I55" s="123">
        <v>1.5661043901429308E-8</v>
      </c>
      <c r="J55" s="123">
        <v>1.7813205969034675E-7</v>
      </c>
      <c r="K55" s="123">
        <v>-1.9549463872543365E-9</v>
      </c>
      <c r="L55" s="123">
        <v>4.2755293852216252E-8</v>
      </c>
      <c r="M55" s="123">
        <v>2.3798947108344944E-7</v>
      </c>
      <c r="N55" s="123">
        <v>-1.9549463872543402E-9</v>
      </c>
      <c r="O55" s="124">
        <v>4.2755293852216166E-8</v>
      </c>
      <c r="Q55" s="87">
        <f t="shared" si="13"/>
        <v>-1812.577542</v>
      </c>
      <c r="S55" s="87" t="s">
        <v>42</v>
      </c>
      <c r="T55" s="150">
        <v>3.8711357319720624E-4</v>
      </c>
      <c r="U55" s="132"/>
      <c r="V55" s="55">
        <f>T55</f>
        <v>3.8711357319720624E-4</v>
      </c>
      <c r="W55" s="5" t="s">
        <v>113</v>
      </c>
    </row>
    <row r="56" spans="2:23" x14ac:dyDescent="0.15">
      <c r="B56" s="9"/>
      <c r="D56" s="122">
        <v>1.7882794983136578E-6</v>
      </c>
      <c r="E56" s="123">
        <v>1.4173361307593369E-8</v>
      </c>
      <c r="F56" s="123">
        <v>1.8552897763047118E-7</v>
      </c>
      <c r="G56" s="123">
        <v>2.0480200669963177E-6</v>
      </c>
      <c r="H56" s="123">
        <v>1.4173361307593354E-8</v>
      </c>
      <c r="I56" s="123">
        <v>1.8552897763047102E-7</v>
      </c>
      <c r="J56" s="123">
        <v>1.9301482417460475E-6</v>
      </c>
      <c r="K56" s="123">
        <v>-1.4173361307593584E-8</v>
      </c>
      <c r="L56" s="123">
        <v>2.3798947108344764E-7</v>
      </c>
      <c r="M56" s="123">
        <v>2.2718371239796941E-6</v>
      </c>
      <c r="N56" s="123">
        <v>-1.4173361307593604E-8</v>
      </c>
      <c r="O56" s="124">
        <v>2.4710049542289738E-7</v>
      </c>
      <c r="Q56" s="87">
        <f t="shared" si="13"/>
        <v>1030</v>
      </c>
      <c r="S56" s="87" t="s">
        <v>37</v>
      </c>
      <c r="T56" s="150">
        <v>4.3543641944301884E-3</v>
      </c>
      <c r="U56" s="132" t="s">
        <v>90</v>
      </c>
      <c r="V56" s="55">
        <f t="shared" si="14"/>
        <v>0.43543641944301886</v>
      </c>
      <c r="W56" s="5" t="s">
        <v>64</v>
      </c>
    </row>
    <row r="57" spans="2:23" x14ac:dyDescent="0.15">
      <c r="B57" s="9"/>
      <c r="D57" s="122">
        <v>-1.143643636543745E-8</v>
      </c>
      <c r="E57" s="123">
        <v>1.5178541711158675E-10</v>
      </c>
      <c r="F57" s="123">
        <v>-1.9549463872543373E-9</v>
      </c>
      <c r="G57" s="123">
        <v>-1.4173361307593525E-8</v>
      </c>
      <c r="H57" s="123">
        <v>1.5178541711158693E-10</v>
      </c>
      <c r="I57" s="123">
        <v>-1.9549463872543365E-9</v>
      </c>
      <c r="J57" s="123">
        <v>-1.143643636543747E-8</v>
      </c>
      <c r="K57" s="123">
        <v>7.091235452457929E-8</v>
      </c>
      <c r="L57" s="123">
        <v>-1.9549463872543158E-9</v>
      </c>
      <c r="M57" s="123">
        <v>-1.4173361307593506E-8</v>
      </c>
      <c r="N57" s="123">
        <v>7.9415755885123502E-8</v>
      </c>
      <c r="O57" s="124">
        <v>-1.9549463872543104E-9</v>
      </c>
      <c r="Q57" s="87">
        <f t="shared" si="13"/>
        <v>0</v>
      </c>
      <c r="S57" s="87" t="s">
        <v>43</v>
      </c>
      <c r="T57" s="150">
        <v>-7.5121159279065361E-5</v>
      </c>
      <c r="U57" s="132" t="s">
        <v>90</v>
      </c>
      <c r="V57" s="55">
        <f t="shared" si="14"/>
        <v>-7.5121159279065361E-3</v>
      </c>
      <c r="W57" s="5" t="s">
        <v>64</v>
      </c>
    </row>
    <row r="58" spans="2:23" x14ac:dyDescent="0.15">
      <c r="B58" s="9"/>
      <c r="D58" s="125">
        <v>1.6360351616846911E-7</v>
      </c>
      <c r="E58" s="126">
        <v>1.9549463872543162E-9</v>
      </c>
      <c r="F58" s="126">
        <v>1.5661043901429315E-8</v>
      </c>
      <c r="G58" s="126">
        <v>1.8552897763047017E-7</v>
      </c>
      <c r="H58" s="126">
        <v>1.9549463872543146E-9</v>
      </c>
      <c r="I58" s="126">
        <v>1.5661043901429301E-8</v>
      </c>
      <c r="J58" s="126">
        <v>1.7813205969034667E-7</v>
      </c>
      <c r="K58" s="126">
        <v>-1.9549463872543357E-9</v>
      </c>
      <c r="L58" s="126">
        <v>4.2755293852216238E-8</v>
      </c>
      <c r="M58" s="126">
        <v>2.4710049542290008E-7</v>
      </c>
      <c r="N58" s="126">
        <v>-1.9549463872543398E-9</v>
      </c>
      <c r="O58" s="127">
        <v>5.5771042908574342E-8</v>
      </c>
      <c r="Q58" s="88">
        <f t="shared" si="13"/>
        <v>0</v>
      </c>
      <c r="S58" s="88" t="s">
        <v>39</v>
      </c>
      <c r="T58" s="151">
        <v>3.9649792826684034E-4</v>
      </c>
      <c r="U58" s="133"/>
      <c r="V58" s="55">
        <f>T58</f>
        <v>3.9649792826684034E-4</v>
      </c>
      <c r="W58" s="5" t="s">
        <v>113</v>
      </c>
    </row>
    <row r="59" spans="2:23" x14ac:dyDescent="0.15">
      <c r="B59" s="9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Q59" s="8"/>
    </row>
    <row r="60" spans="2:23" x14ac:dyDescent="0.15">
      <c r="B60" s="9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Q60" s="8"/>
    </row>
    <row r="76" spans="2:10" x14ac:dyDescent="0.15">
      <c r="B76" t="s">
        <v>175</v>
      </c>
    </row>
    <row r="78" spans="2:10" x14ac:dyDescent="0.15">
      <c r="B78" t="s">
        <v>122</v>
      </c>
    </row>
    <row r="79" spans="2:10" ht="16.5" x14ac:dyDescent="0.25">
      <c r="C79" s="107" t="s">
        <v>149</v>
      </c>
    </row>
    <row r="80" spans="2:10" ht="16.5" x14ac:dyDescent="0.25">
      <c r="C80" t="s">
        <v>68</v>
      </c>
      <c r="J80" t="s">
        <v>69</v>
      </c>
    </row>
    <row r="81" spans="2:23" x14ac:dyDescent="0.15">
      <c r="C81" s="76">
        <f>電協研モデル!K36</f>
        <v>14071794.871794872</v>
      </c>
      <c r="D81" s="77">
        <f>電協研モデル!L36</f>
        <v>0</v>
      </c>
      <c r="E81" s="77">
        <f>電協研モデル!M36</f>
        <v>0</v>
      </c>
      <c r="F81" s="77">
        <f>電協研モデル!N36</f>
        <v>-14071794.871794872</v>
      </c>
      <c r="G81" s="77">
        <f>電協研モデル!O36</f>
        <v>0</v>
      </c>
      <c r="H81" s="78">
        <f>電協研モデル!P36</f>
        <v>0</v>
      </c>
      <c r="J81" s="65">
        <f>電協研モデル!S36</f>
        <v>6.1257422745431001E-17</v>
      </c>
      <c r="K81" s="66">
        <f>電協研モデル!T36</f>
        <v>1</v>
      </c>
      <c r="L81" s="66">
        <f>電協研モデル!U36</f>
        <v>0</v>
      </c>
      <c r="M81" s="66">
        <f>電協研モデル!V36</f>
        <v>0</v>
      </c>
      <c r="N81" s="66">
        <f>電協研モデル!W36</f>
        <v>0</v>
      </c>
      <c r="O81" s="67">
        <f>電協研モデル!X36</f>
        <v>0</v>
      </c>
    </row>
    <row r="82" spans="2:23" x14ac:dyDescent="0.15">
      <c r="C82" s="79">
        <f>電協研モデル!K37</f>
        <v>0</v>
      </c>
      <c r="D82" s="80">
        <f>電協研モデル!L37</f>
        <v>805902.54949229315</v>
      </c>
      <c r="E82" s="80">
        <f>電協研モデル!M37</f>
        <v>-4714529.914529915</v>
      </c>
      <c r="F82" s="80">
        <f>電協研モデル!N37</f>
        <v>0</v>
      </c>
      <c r="G82" s="80">
        <f>電協研モデル!O37</f>
        <v>-805902.54949229315</v>
      </c>
      <c r="H82" s="81">
        <f>電協研モデル!P37</f>
        <v>-4714529.914529915</v>
      </c>
      <c r="J82" s="68">
        <f>電協研モデル!S37</f>
        <v>-1</v>
      </c>
      <c r="K82" s="69">
        <f>電協研モデル!T37</f>
        <v>6.1257422745431001E-17</v>
      </c>
      <c r="L82" s="69">
        <f>電協研モデル!U37</f>
        <v>0</v>
      </c>
      <c r="M82" s="69">
        <f>電協研モデル!V37</f>
        <v>0</v>
      </c>
      <c r="N82" s="69">
        <f>電協研モデル!W37</f>
        <v>0</v>
      </c>
      <c r="O82" s="70">
        <f>電協研モデル!X37</f>
        <v>0</v>
      </c>
    </row>
    <row r="83" spans="2:23" ht="16.5" customHeight="1" x14ac:dyDescent="0.15">
      <c r="C83" s="79">
        <f>電協研モデル!K38</f>
        <v>0</v>
      </c>
      <c r="D83" s="80">
        <f>電協研モデル!L38</f>
        <v>-4714529.914529915</v>
      </c>
      <c r="E83" s="80">
        <f>電協研モデル!M38</f>
        <v>36773333.333333336</v>
      </c>
      <c r="F83" s="80">
        <f>電協研モデル!N38</f>
        <v>0</v>
      </c>
      <c r="G83" s="80">
        <f>電協研モデル!O38</f>
        <v>4714529.914529915</v>
      </c>
      <c r="H83" s="81">
        <f>電協研モデル!P38</f>
        <v>18386666.666666668</v>
      </c>
      <c r="I83" s="247" t="s">
        <v>102</v>
      </c>
      <c r="J83" s="68">
        <f>電協研モデル!S38</f>
        <v>0</v>
      </c>
      <c r="K83" s="69">
        <f>電協研モデル!T38</f>
        <v>0</v>
      </c>
      <c r="L83" s="69">
        <f>電協研モデル!U38</f>
        <v>1</v>
      </c>
      <c r="M83" s="69">
        <f>電協研モデル!V38</f>
        <v>0</v>
      </c>
      <c r="N83" s="69">
        <f>電協研モデル!W38</f>
        <v>0</v>
      </c>
      <c r="O83" s="70">
        <f>電協研モデル!X38</f>
        <v>0</v>
      </c>
      <c r="P83" s="247" t="s">
        <v>101</v>
      </c>
      <c r="Q83" s="238" t="s">
        <v>71</v>
      </c>
    </row>
    <row r="84" spans="2:23" x14ac:dyDescent="0.15">
      <c r="C84" s="79">
        <f>電協研モデル!K39</f>
        <v>-14071794.871794872</v>
      </c>
      <c r="D84" s="80">
        <f>電協研モデル!L39</f>
        <v>0</v>
      </c>
      <c r="E84" s="80">
        <f>電協研モデル!M39</f>
        <v>0</v>
      </c>
      <c r="F84" s="80">
        <f>電協研モデル!N39</f>
        <v>14071794.871794872</v>
      </c>
      <c r="G84" s="80">
        <f>電協研モデル!O39</f>
        <v>0</v>
      </c>
      <c r="H84" s="81">
        <f>電協研モデル!P39</f>
        <v>0</v>
      </c>
      <c r="I84" s="247"/>
      <c r="J84" s="68">
        <f>電協研モデル!S39</f>
        <v>0</v>
      </c>
      <c r="K84" s="69">
        <f>電協研モデル!T39</f>
        <v>0</v>
      </c>
      <c r="L84" s="69">
        <f>電協研モデル!U39</f>
        <v>0</v>
      </c>
      <c r="M84" s="69">
        <f>電協研モデル!V39</f>
        <v>6.1257422745431001E-17</v>
      </c>
      <c r="N84" s="69">
        <f>電協研モデル!W39</f>
        <v>1</v>
      </c>
      <c r="O84" s="70">
        <f>電協研モデル!X39</f>
        <v>0</v>
      </c>
      <c r="P84" s="247"/>
      <c r="Q84" s="238"/>
    </row>
    <row r="85" spans="2:23" x14ac:dyDescent="0.15">
      <c r="C85" s="79">
        <f>電協研モデル!K40</f>
        <v>0</v>
      </c>
      <c r="D85" s="80">
        <f>電協研モデル!L40</f>
        <v>-805902.54949229315</v>
      </c>
      <c r="E85" s="80">
        <f>電協研モデル!M40</f>
        <v>4714529.914529915</v>
      </c>
      <c r="F85" s="80">
        <f>電協研モデル!N40</f>
        <v>0</v>
      </c>
      <c r="G85" s="80">
        <f>電協研モデル!O40</f>
        <v>805902.54949229315</v>
      </c>
      <c r="H85" s="81">
        <f>電協研モデル!P40</f>
        <v>4714529.914529915</v>
      </c>
      <c r="J85" s="68">
        <f>電協研モデル!S40</f>
        <v>0</v>
      </c>
      <c r="K85" s="69">
        <f>電協研モデル!T40</f>
        <v>0</v>
      </c>
      <c r="L85" s="69">
        <f>電協研モデル!U40</f>
        <v>0</v>
      </c>
      <c r="M85" s="69">
        <f>電協研モデル!V40</f>
        <v>-1</v>
      </c>
      <c r="N85" s="69">
        <f>電協研モデル!W40</f>
        <v>6.1257422745431001E-17</v>
      </c>
      <c r="O85" s="70">
        <f>電協研モデル!X40</f>
        <v>0</v>
      </c>
    </row>
    <row r="86" spans="2:23" x14ac:dyDescent="0.15">
      <c r="C86" s="82">
        <f>電協研モデル!K41</f>
        <v>0</v>
      </c>
      <c r="D86" s="83">
        <f>電協研モデル!L41</f>
        <v>-4714529.914529915</v>
      </c>
      <c r="E86" s="83">
        <f>電協研モデル!M41</f>
        <v>18386666.666666668</v>
      </c>
      <c r="F86" s="83">
        <f>電協研モデル!N41</f>
        <v>0</v>
      </c>
      <c r="G86" s="83">
        <f>電協研モデル!O41</f>
        <v>4714529.914529915</v>
      </c>
      <c r="H86" s="84">
        <f>電協研モデル!P41</f>
        <v>36773333.333333336</v>
      </c>
      <c r="J86" s="71">
        <f>電協研モデル!S41</f>
        <v>0</v>
      </c>
      <c r="K86" s="72">
        <f>電協研モデル!T41</f>
        <v>0</v>
      </c>
      <c r="L86" s="72">
        <f>電協研モデル!U41</f>
        <v>0</v>
      </c>
      <c r="M86" s="72">
        <f>電協研モデル!V41</f>
        <v>0</v>
      </c>
      <c r="N86" s="72">
        <f>電協研モデル!W41</f>
        <v>0</v>
      </c>
      <c r="O86" s="73">
        <f>電協研モデル!X41</f>
        <v>1</v>
      </c>
    </row>
    <row r="88" spans="2:23" ht="16.5" x14ac:dyDescent="0.25">
      <c r="C88" s="107" t="s">
        <v>150</v>
      </c>
      <c r="G88" t="s">
        <v>71</v>
      </c>
      <c r="N88" t="s">
        <v>70</v>
      </c>
    </row>
    <row r="89" spans="2:23" x14ac:dyDescent="0.15">
      <c r="C89" s="86" t="s">
        <v>67</v>
      </c>
      <c r="D89" s="134">
        <f t="array" ref="D89:D94">MMULT(G89:L94,N89:N94)</f>
        <v>235.37765609356299</v>
      </c>
      <c r="E89" s="157" t="s">
        <v>119</v>
      </c>
      <c r="F89" s="39"/>
      <c r="G89" s="76">
        <f t="array" ref="G89:L94">MMULT(C81:H86,J81:O86)</f>
        <v>8.6200188724852655E-10</v>
      </c>
      <c r="H89" s="77">
        <v>14071794.871794872</v>
      </c>
      <c r="I89" s="77">
        <v>0</v>
      </c>
      <c r="J89" s="77">
        <v>-8.6200188724852655E-10</v>
      </c>
      <c r="K89" s="77">
        <v>-14071794.871794872</v>
      </c>
      <c r="L89" s="78">
        <v>0</v>
      </c>
      <c r="N89" s="147">
        <v>0</v>
      </c>
      <c r="O89" s="2" t="s">
        <v>118</v>
      </c>
      <c r="R89" s="5"/>
      <c r="S89" s="5"/>
      <c r="T89" s="5"/>
      <c r="U89" s="5"/>
      <c r="V89" s="5"/>
      <c r="W89" s="5"/>
    </row>
    <row r="90" spans="2:23" x14ac:dyDescent="0.15">
      <c r="C90" s="87" t="s">
        <v>45</v>
      </c>
      <c r="D90" s="135">
        <v>819.6901412293787</v>
      </c>
      <c r="E90" s="158" t="s">
        <v>120</v>
      </c>
      <c r="F90" s="39"/>
      <c r="G90" s="79">
        <v>-805902.54949229315</v>
      </c>
      <c r="H90" s="80">
        <v>4.9367513165870029E-11</v>
      </c>
      <c r="I90" s="80">
        <v>-4714529.914529915</v>
      </c>
      <c r="J90" s="80">
        <v>805902.54949229315</v>
      </c>
      <c r="K90" s="80">
        <v>-4.9367513165870029E-11</v>
      </c>
      <c r="L90" s="81">
        <v>-4714529.914529915</v>
      </c>
      <c r="N90" s="148">
        <v>0</v>
      </c>
      <c r="O90" s="2" t="s">
        <v>23</v>
      </c>
      <c r="R90" s="5"/>
      <c r="S90" s="5"/>
      <c r="T90" s="5"/>
      <c r="U90" s="5"/>
      <c r="V90" s="5"/>
      <c r="W90" s="5"/>
    </row>
    <row r="91" spans="2:23" x14ac:dyDescent="0.15">
      <c r="C91" s="87" t="s">
        <v>46</v>
      </c>
      <c r="D91" s="135">
        <v>-9257.0285299293901</v>
      </c>
      <c r="E91" s="158" t="s">
        <v>121</v>
      </c>
      <c r="F91" s="245" t="s">
        <v>101</v>
      </c>
      <c r="G91" s="79">
        <v>4714529.914529915</v>
      </c>
      <c r="H91" s="80">
        <v>-2.887999520203397E-10</v>
      </c>
      <c r="I91" s="80">
        <v>36773333.333333336</v>
      </c>
      <c r="J91" s="80">
        <v>-4714529.914529915</v>
      </c>
      <c r="K91" s="80">
        <v>2.887999520203397E-10</v>
      </c>
      <c r="L91" s="81">
        <v>18386666.666666668</v>
      </c>
      <c r="M91" s="247" t="s">
        <v>102</v>
      </c>
      <c r="N91" s="148">
        <v>0</v>
      </c>
      <c r="O91" s="2" t="s">
        <v>24</v>
      </c>
      <c r="R91" s="5"/>
      <c r="S91" s="5"/>
      <c r="T91" s="5"/>
      <c r="U91" s="5"/>
      <c r="V91" s="5"/>
      <c r="W91" s="5"/>
    </row>
    <row r="92" spans="2:23" x14ac:dyDescent="0.15">
      <c r="C92" s="87" t="s">
        <v>47</v>
      </c>
      <c r="D92" s="135">
        <v>-235.37765609356299</v>
      </c>
      <c r="E92" s="158" t="s">
        <v>65</v>
      </c>
      <c r="F92" s="245"/>
      <c r="G92" s="79">
        <v>-8.6200188724852655E-10</v>
      </c>
      <c r="H92" s="80">
        <v>-14071794.871794872</v>
      </c>
      <c r="I92" s="80">
        <v>0</v>
      </c>
      <c r="J92" s="80">
        <v>8.6200188724852655E-10</v>
      </c>
      <c r="K92" s="80">
        <v>14071794.871794872</v>
      </c>
      <c r="L92" s="81">
        <v>0</v>
      </c>
      <c r="M92" s="247"/>
      <c r="N92" s="145">
        <f>T47</f>
        <v>3.856314683967221E-3</v>
      </c>
      <c r="O92" s="2" t="s">
        <v>25</v>
      </c>
      <c r="R92" s="5"/>
      <c r="S92" s="5"/>
      <c r="T92" s="5"/>
      <c r="U92" s="5"/>
      <c r="V92" s="5"/>
      <c r="W92" s="5"/>
    </row>
    <row r="93" spans="2:23" x14ac:dyDescent="0.15">
      <c r="C93" s="87" t="s">
        <v>48</v>
      </c>
      <c r="D93" s="135">
        <v>-819.6901412293787</v>
      </c>
      <c r="E93" s="158" t="s">
        <v>65</v>
      </c>
      <c r="F93" s="39"/>
      <c r="G93" s="79">
        <v>805902.54949229315</v>
      </c>
      <c r="H93" s="80">
        <v>-4.9367513165870029E-11</v>
      </c>
      <c r="I93" s="80">
        <v>4714529.914529915</v>
      </c>
      <c r="J93" s="80">
        <v>-805902.54949229315</v>
      </c>
      <c r="K93" s="80">
        <v>4.9367513165870029E-11</v>
      </c>
      <c r="L93" s="81">
        <v>4714529.914529915</v>
      </c>
      <c r="N93" s="145">
        <f>T48</f>
        <v>-1.6726910691780405E-5</v>
      </c>
      <c r="O93" s="2" t="s">
        <v>26</v>
      </c>
      <c r="R93" s="5"/>
      <c r="S93" s="5"/>
      <c r="T93" s="5"/>
      <c r="U93" s="5"/>
      <c r="V93" s="5"/>
      <c r="W93" s="5"/>
    </row>
    <row r="94" spans="2:23" x14ac:dyDescent="0.15">
      <c r="C94" s="88" t="s">
        <v>49</v>
      </c>
      <c r="D94" s="136">
        <v>-333.34612245434255</v>
      </c>
      <c r="E94" s="159" t="s">
        <v>66</v>
      </c>
      <c r="F94" s="39"/>
      <c r="G94" s="82">
        <v>4714529.914529915</v>
      </c>
      <c r="H94" s="83">
        <v>-2.887999520203397E-10</v>
      </c>
      <c r="I94" s="83">
        <v>18386666.666666668</v>
      </c>
      <c r="J94" s="83">
        <v>-4714529.914529915</v>
      </c>
      <c r="K94" s="83">
        <v>2.887999520203397E-10</v>
      </c>
      <c r="L94" s="84">
        <v>36773333.333333336</v>
      </c>
      <c r="N94" s="146">
        <f>T49</f>
        <v>4.8533443115346522E-4</v>
      </c>
      <c r="O94" s="2" t="s">
        <v>27</v>
      </c>
      <c r="R94" s="5"/>
      <c r="S94" s="5"/>
      <c r="T94" s="5"/>
      <c r="U94" s="5"/>
      <c r="V94" s="5"/>
      <c r="W94" s="5"/>
    </row>
    <row r="96" spans="2:23" x14ac:dyDescent="0.15">
      <c r="B96" t="s">
        <v>123</v>
      </c>
    </row>
    <row r="97" spans="3:17" ht="16.5" x14ac:dyDescent="0.25">
      <c r="C97" s="107" t="s">
        <v>151</v>
      </c>
    </row>
    <row r="98" spans="3:17" ht="16.5" x14ac:dyDescent="0.25">
      <c r="C98" t="s">
        <v>72</v>
      </c>
      <c r="J98" t="s">
        <v>73</v>
      </c>
    </row>
    <row r="99" spans="3:17" x14ac:dyDescent="0.15">
      <c r="C99" s="76">
        <f>電協研モデル!K43</f>
        <v>117599999.99999997</v>
      </c>
      <c r="D99" s="77">
        <f>電協研モデル!L43</f>
        <v>0</v>
      </c>
      <c r="E99" s="77">
        <f>電協研モデル!M43</f>
        <v>0</v>
      </c>
      <c r="F99" s="77">
        <f>電協研モデル!N43</f>
        <v>-117599999.99999997</v>
      </c>
      <c r="G99" s="77">
        <f>電協研モデル!O43</f>
        <v>0</v>
      </c>
      <c r="H99" s="78">
        <f>電協研モデル!P43</f>
        <v>0</v>
      </c>
      <c r="J99" s="65">
        <f>電協研モデル!S43</f>
        <v>6.1257422745431001E-17</v>
      </c>
      <c r="K99" s="66">
        <f>電協研モデル!T43</f>
        <v>1</v>
      </c>
      <c r="L99" s="66">
        <f>電協研モデル!U43</f>
        <v>0</v>
      </c>
      <c r="M99" s="66">
        <f>電協研モデル!V43</f>
        <v>0</v>
      </c>
      <c r="N99" s="66">
        <f>電協研モデル!W43</f>
        <v>0</v>
      </c>
      <c r="O99" s="67">
        <f>電協研モデル!X43</f>
        <v>0</v>
      </c>
    </row>
    <row r="100" spans="3:17" ht="16.5" customHeight="1" x14ac:dyDescent="0.15">
      <c r="C100" s="79">
        <f>電協研モデル!K44</f>
        <v>0</v>
      </c>
      <c r="D100" s="80">
        <f>電協研モデル!L44</f>
        <v>470387755.10204047</v>
      </c>
      <c r="E100" s="80">
        <f>電協研モデル!M44</f>
        <v>-329271428.57142842</v>
      </c>
      <c r="F100" s="80">
        <f>電協研モデル!N44</f>
        <v>0</v>
      </c>
      <c r="G100" s="80">
        <f>電協研モデル!O44</f>
        <v>-470387755.10204047</v>
      </c>
      <c r="H100" s="81">
        <f>電協研モデル!P44</f>
        <v>-329271428.57142842</v>
      </c>
      <c r="J100" s="68">
        <f>電協研モデル!S44</f>
        <v>-1</v>
      </c>
      <c r="K100" s="69">
        <f>電協研モデル!T44</f>
        <v>6.1257422745431001E-17</v>
      </c>
      <c r="L100" s="69">
        <f>電協研モデル!U44</f>
        <v>0</v>
      </c>
      <c r="M100" s="69">
        <f>電協研モデル!V44</f>
        <v>0</v>
      </c>
      <c r="N100" s="69">
        <f>電協研モデル!W44</f>
        <v>0</v>
      </c>
      <c r="O100" s="70">
        <f>電協研モデル!X44</f>
        <v>0</v>
      </c>
    </row>
    <row r="101" spans="3:17" x14ac:dyDescent="0.15">
      <c r="C101" s="79">
        <f>電協研モデル!K45</f>
        <v>0</v>
      </c>
      <c r="D101" s="80">
        <f>電協研モデル!L45</f>
        <v>-329271428.57142842</v>
      </c>
      <c r="E101" s="80">
        <f>電協研モデル!M45</f>
        <v>307319999.99999994</v>
      </c>
      <c r="F101" s="80">
        <f>電協研モデル!N45</f>
        <v>0</v>
      </c>
      <c r="G101" s="80">
        <f>電協研モデル!O45</f>
        <v>329271428.57142842</v>
      </c>
      <c r="H101" s="81">
        <f>電協研モデル!P45</f>
        <v>153659999.99999997</v>
      </c>
      <c r="I101" s="247" t="s">
        <v>102</v>
      </c>
      <c r="J101" s="68">
        <f>電協研モデル!S45</f>
        <v>0</v>
      </c>
      <c r="K101" s="69">
        <f>電協研モデル!T45</f>
        <v>0</v>
      </c>
      <c r="L101" s="69">
        <f>電協研モデル!U45</f>
        <v>1</v>
      </c>
      <c r="M101" s="69">
        <f>電協研モデル!V45</f>
        <v>0</v>
      </c>
      <c r="N101" s="69">
        <f>電協研モデル!W45</f>
        <v>0</v>
      </c>
      <c r="O101" s="70">
        <f>電協研モデル!X45</f>
        <v>0</v>
      </c>
      <c r="P101" s="247" t="s">
        <v>101</v>
      </c>
      <c r="Q101" s="238" t="s">
        <v>74</v>
      </c>
    </row>
    <row r="102" spans="3:17" x14ac:dyDescent="0.15">
      <c r="C102" s="79">
        <f>電協研モデル!K46</f>
        <v>-117599999.99999997</v>
      </c>
      <c r="D102" s="80">
        <f>電協研モデル!L46</f>
        <v>0</v>
      </c>
      <c r="E102" s="80">
        <f>電協研モデル!M46</f>
        <v>0</v>
      </c>
      <c r="F102" s="80">
        <f>電協研モデル!N46</f>
        <v>117599999.99999997</v>
      </c>
      <c r="G102" s="80">
        <f>電協研モデル!O46</f>
        <v>0</v>
      </c>
      <c r="H102" s="81">
        <f>電協研モデル!P46</f>
        <v>0</v>
      </c>
      <c r="I102" s="247"/>
      <c r="J102" s="68">
        <f>電協研モデル!S46</f>
        <v>0</v>
      </c>
      <c r="K102" s="69">
        <f>電協研モデル!T46</f>
        <v>0</v>
      </c>
      <c r="L102" s="69">
        <f>電協研モデル!U46</f>
        <v>0</v>
      </c>
      <c r="M102" s="69">
        <f>電協研モデル!V46</f>
        <v>6.1257422745431001E-17</v>
      </c>
      <c r="N102" s="69">
        <f>電協研モデル!W46</f>
        <v>1</v>
      </c>
      <c r="O102" s="70">
        <f>電協研モデル!X46</f>
        <v>0</v>
      </c>
      <c r="P102" s="247"/>
      <c r="Q102" s="238"/>
    </row>
    <row r="103" spans="3:17" x14ac:dyDescent="0.15">
      <c r="C103" s="79">
        <f>電協研モデル!K47</f>
        <v>0</v>
      </c>
      <c r="D103" s="80">
        <f>電協研モデル!L47</f>
        <v>-470387755.10204047</v>
      </c>
      <c r="E103" s="80">
        <f>電協研モデル!M47</f>
        <v>329271428.57142842</v>
      </c>
      <c r="F103" s="80">
        <f>電協研モデル!N47</f>
        <v>0</v>
      </c>
      <c r="G103" s="80">
        <f>電協研モデル!O47</f>
        <v>470387755.10204047</v>
      </c>
      <c r="H103" s="81">
        <f>電協研モデル!P47</f>
        <v>329271428.57142842</v>
      </c>
      <c r="J103" s="68">
        <f>電協研モデル!S47</f>
        <v>0</v>
      </c>
      <c r="K103" s="69">
        <f>電協研モデル!T47</f>
        <v>0</v>
      </c>
      <c r="L103" s="69">
        <f>電協研モデル!U47</f>
        <v>0</v>
      </c>
      <c r="M103" s="69">
        <f>電協研モデル!V47</f>
        <v>-1</v>
      </c>
      <c r="N103" s="69">
        <f>電協研モデル!W47</f>
        <v>6.1257422745431001E-17</v>
      </c>
      <c r="O103" s="70">
        <f>電協研モデル!X47</f>
        <v>0</v>
      </c>
    </row>
    <row r="104" spans="3:17" x14ac:dyDescent="0.15">
      <c r="C104" s="82">
        <f>電協研モデル!K48</f>
        <v>0</v>
      </c>
      <c r="D104" s="83">
        <f>電協研モデル!L48</f>
        <v>-329271428.57142842</v>
      </c>
      <c r="E104" s="83">
        <f>電協研モデル!M48</f>
        <v>153659999.99999997</v>
      </c>
      <c r="F104" s="83">
        <f>電協研モデル!N48</f>
        <v>0</v>
      </c>
      <c r="G104" s="83">
        <f>電協研モデル!O48</f>
        <v>329271428.57142842</v>
      </c>
      <c r="H104" s="84">
        <f>電協研モデル!P48</f>
        <v>307319999.99999994</v>
      </c>
      <c r="J104" s="71">
        <f>電協研モデル!S48</f>
        <v>0</v>
      </c>
      <c r="K104" s="72">
        <f>電協研モデル!T48</f>
        <v>0</v>
      </c>
      <c r="L104" s="72">
        <f>電協研モデル!U48</f>
        <v>0</v>
      </c>
      <c r="M104" s="72">
        <f>電協研モデル!V48</f>
        <v>0</v>
      </c>
      <c r="N104" s="72">
        <f>電協研モデル!W48</f>
        <v>0</v>
      </c>
      <c r="O104" s="73">
        <f>電協研モデル!X48</f>
        <v>1</v>
      </c>
    </row>
    <row r="106" spans="3:17" ht="16.5" x14ac:dyDescent="0.25">
      <c r="C106" s="107" t="s">
        <v>152</v>
      </c>
      <c r="G106" t="s">
        <v>74</v>
      </c>
      <c r="N106" t="s">
        <v>124</v>
      </c>
      <c r="P106" s="9"/>
    </row>
    <row r="107" spans="3:17" x14ac:dyDescent="0.15">
      <c r="C107" s="86" t="s">
        <v>47</v>
      </c>
      <c r="D107" s="160">
        <f t="array" ref="D107:D112">MMULT(G107:L112,N107:N112)</f>
        <v>2.2737367544323206E-13</v>
      </c>
      <c r="E107" s="157" t="s">
        <v>119</v>
      </c>
      <c r="F107" s="152"/>
      <c r="G107" s="76">
        <f t="array" ref="G107:L112">MMULT(C99:H104,J99:O104)</f>
        <v>7.203872914862684E-9</v>
      </c>
      <c r="H107" s="77">
        <v>117599999.99999997</v>
      </c>
      <c r="I107" s="77">
        <v>0</v>
      </c>
      <c r="J107" s="77">
        <v>-7.203872914862684E-9</v>
      </c>
      <c r="K107" s="77">
        <v>-117599999.99999997</v>
      </c>
      <c r="L107" s="78">
        <v>0</v>
      </c>
      <c r="N107" s="93">
        <f t="shared" ref="N107:N112" si="15">T47</f>
        <v>3.856314683967221E-3</v>
      </c>
      <c r="O107" s="2" t="s">
        <v>25</v>
      </c>
      <c r="P107" s="9"/>
    </row>
    <row r="108" spans="3:17" x14ac:dyDescent="0.15">
      <c r="C108" s="87" t="s">
        <v>48</v>
      </c>
      <c r="D108" s="161">
        <v>1029.9999999999709</v>
      </c>
      <c r="E108" s="158" t="s">
        <v>120</v>
      </c>
      <c r="F108" s="152"/>
      <c r="G108" s="79">
        <v>-470387755.10204047</v>
      </c>
      <c r="H108" s="80">
        <v>2.8814741568559961E-8</v>
      </c>
      <c r="I108" s="80">
        <v>-329271428.57142842</v>
      </c>
      <c r="J108" s="80">
        <v>470387755.10204047</v>
      </c>
      <c r="K108" s="80">
        <v>-2.8814741568559961E-8</v>
      </c>
      <c r="L108" s="81">
        <v>-329271428.57142842</v>
      </c>
      <c r="N108" s="95">
        <f t="shared" si="15"/>
        <v>-1.6726910691780405E-5</v>
      </c>
      <c r="O108" s="2" t="s">
        <v>26</v>
      </c>
      <c r="P108" s="9"/>
    </row>
    <row r="109" spans="3:17" x14ac:dyDescent="0.15">
      <c r="C109" s="87" t="s">
        <v>49</v>
      </c>
      <c r="D109" s="161">
        <v>-1441.9999999998254</v>
      </c>
      <c r="E109" s="158" t="s">
        <v>121</v>
      </c>
      <c r="F109" s="245" t="s">
        <v>101</v>
      </c>
      <c r="G109" s="79">
        <v>329271428.57142842</v>
      </c>
      <c r="H109" s="80">
        <v>-2.0170319097991978E-8</v>
      </c>
      <c r="I109" s="80">
        <v>307319999.99999994</v>
      </c>
      <c r="J109" s="80">
        <v>-329271428.57142842</v>
      </c>
      <c r="K109" s="80">
        <v>2.0170319097991978E-8</v>
      </c>
      <c r="L109" s="81">
        <v>153659999.99999997</v>
      </c>
      <c r="M109" s="247" t="s">
        <v>102</v>
      </c>
      <c r="N109" s="95">
        <f t="shared" si="15"/>
        <v>4.8533443115346522E-4</v>
      </c>
      <c r="O109" s="2" t="s">
        <v>27</v>
      </c>
      <c r="P109" s="9"/>
    </row>
    <row r="110" spans="3:17" x14ac:dyDescent="0.15">
      <c r="C110" s="87" t="s">
        <v>50</v>
      </c>
      <c r="D110" s="161">
        <v>-2.2737367544323206E-13</v>
      </c>
      <c r="E110" s="158" t="s">
        <v>65</v>
      </c>
      <c r="F110" s="245"/>
      <c r="G110" s="79">
        <v>-7.203872914862684E-9</v>
      </c>
      <c r="H110" s="80">
        <v>-117599999.99999997</v>
      </c>
      <c r="I110" s="80">
        <v>0</v>
      </c>
      <c r="J110" s="80">
        <v>7.203872914862684E-9</v>
      </c>
      <c r="K110" s="80">
        <v>117599999.99999997</v>
      </c>
      <c r="L110" s="81">
        <v>0</v>
      </c>
      <c r="M110" s="247"/>
      <c r="N110" s="95">
        <f t="shared" si="15"/>
        <v>4.5445416189803956E-3</v>
      </c>
      <c r="O110" s="2" t="s">
        <v>28</v>
      </c>
      <c r="P110" s="9"/>
    </row>
    <row r="111" spans="3:17" x14ac:dyDescent="0.15">
      <c r="C111" s="87" t="s">
        <v>51</v>
      </c>
      <c r="D111" s="161">
        <v>-1029.9999999999709</v>
      </c>
      <c r="E111" s="158" t="s">
        <v>65</v>
      </c>
      <c r="F111" s="152"/>
      <c r="G111" s="79">
        <v>470387755.10204047</v>
      </c>
      <c r="H111" s="80">
        <v>-2.8814741568559961E-8</v>
      </c>
      <c r="I111" s="80">
        <v>329271428.57142842</v>
      </c>
      <c r="J111" s="80">
        <v>-470387755.10204047</v>
      </c>
      <c r="K111" s="80">
        <v>2.8814741568559961E-8</v>
      </c>
      <c r="L111" s="81">
        <v>329271428.57142842</v>
      </c>
      <c r="N111" s="95">
        <f t="shared" si="15"/>
        <v>-1.6726910691780449E-5</v>
      </c>
      <c r="O111" s="2" t="s">
        <v>29</v>
      </c>
      <c r="P111" s="9"/>
    </row>
    <row r="112" spans="3:17" x14ac:dyDescent="0.15">
      <c r="C112" s="88" t="s">
        <v>52</v>
      </c>
      <c r="D112" s="162">
        <v>-3.4924596548080444E-10</v>
      </c>
      <c r="E112" s="159" t="s">
        <v>66</v>
      </c>
      <c r="F112" s="152"/>
      <c r="G112" s="82">
        <v>329271428.57142842</v>
      </c>
      <c r="H112" s="83">
        <v>-2.0170319097991978E-8</v>
      </c>
      <c r="I112" s="83">
        <v>153659999.99999997</v>
      </c>
      <c r="J112" s="83">
        <v>-329271428.57142842</v>
      </c>
      <c r="K112" s="83">
        <v>2.0170319097991978E-8</v>
      </c>
      <c r="L112" s="84">
        <v>307319999.99999994</v>
      </c>
      <c r="N112" s="97">
        <f t="shared" si="15"/>
        <v>4.9471878622309629E-4</v>
      </c>
      <c r="O112" s="2" t="s">
        <v>30</v>
      </c>
    </row>
    <row r="114" spans="2:17" x14ac:dyDescent="0.15">
      <c r="B114" t="s">
        <v>125</v>
      </c>
    </row>
    <row r="115" spans="2:17" ht="16.5" x14ac:dyDescent="0.25">
      <c r="C115" s="107" t="s">
        <v>155</v>
      </c>
    </row>
    <row r="116" spans="2:17" ht="16.5" x14ac:dyDescent="0.25">
      <c r="C116" t="s">
        <v>75</v>
      </c>
      <c r="J116" t="s">
        <v>76</v>
      </c>
    </row>
    <row r="117" spans="2:17" x14ac:dyDescent="0.15">
      <c r="C117" s="76">
        <f>電協研モデル!K64</f>
        <v>3993107.1364905816</v>
      </c>
      <c r="D117" s="77">
        <f>電協研モデル!L64</f>
        <v>0</v>
      </c>
      <c r="E117" s="77">
        <f>電協研モデル!M64</f>
        <v>0</v>
      </c>
      <c r="F117" s="77">
        <f>電協研モデル!N64</f>
        <v>-3993107.1364905816</v>
      </c>
      <c r="G117" s="77">
        <f>電協研モデル!O64</f>
        <v>0</v>
      </c>
      <c r="H117" s="78">
        <f>電協研モデル!P64</f>
        <v>0</v>
      </c>
      <c r="J117" s="56">
        <f>電協研モデル!S64</f>
        <v>1</v>
      </c>
      <c r="K117" s="57">
        <f>電協研モデル!T64</f>
        <v>0</v>
      </c>
      <c r="L117" s="57">
        <f>電協研モデル!U64</f>
        <v>0</v>
      </c>
      <c r="M117" s="57">
        <f>電協研モデル!V64</f>
        <v>0</v>
      </c>
      <c r="N117" s="57">
        <f>電協研モデル!W64</f>
        <v>0</v>
      </c>
      <c r="O117" s="58">
        <f>電協研モデル!X64</f>
        <v>0</v>
      </c>
    </row>
    <row r="118" spans="2:17" ht="16.5" customHeight="1" x14ac:dyDescent="0.15">
      <c r="C118" s="79">
        <f>電協研モデル!K65</f>
        <v>0</v>
      </c>
      <c r="D118" s="80">
        <f>電協研モデル!L65</f>
        <v>56414.407195984677</v>
      </c>
      <c r="E118" s="80">
        <f>電協研モデル!M65</f>
        <v>-474699.02935061313</v>
      </c>
      <c r="F118" s="80">
        <f>電協研モデル!N65</f>
        <v>0</v>
      </c>
      <c r="G118" s="80">
        <f>電協研モデル!O65</f>
        <v>-56414.407195984677</v>
      </c>
      <c r="H118" s="81">
        <f>電協研モデル!P65</f>
        <v>-474699.02935061313</v>
      </c>
      <c r="J118" s="59">
        <f>電協研モデル!S65</f>
        <v>0</v>
      </c>
      <c r="K118" s="60">
        <f>電協研モデル!T65</f>
        <v>1</v>
      </c>
      <c r="L118" s="60">
        <f>電協研モデル!U65</f>
        <v>0</v>
      </c>
      <c r="M118" s="60">
        <f>電協研モデル!V65</f>
        <v>0</v>
      </c>
      <c r="N118" s="60">
        <f>電協研モデル!W65</f>
        <v>0</v>
      </c>
      <c r="O118" s="61">
        <f>電協研モデル!X65</f>
        <v>0</v>
      </c>
    </row>
    <row r="119" spans="2:17" x14ac:dyDescent="0.15">
      <c r="C119" s="79">
        <f>電協研モデル!K66</f>
        <v>0</v>
      </c>
      <c r="D119" s="80">
        <f>電協研モデル!L66</f>
        <v>-474699.02935061313</v>
      </c>
      <c r="E119" s="80">
        <f>電協研モデル!M66</f>
        <v>5325806.643294313</v>
      </c>
      <c r="F119" s="80">
        <f>電協研モデル!N66</f>
        <v>0</v>
      </c>
      <c r="G119" s="80">
        <f>電協研モデル!O66</f>
        <v>474699.02935061313</v>
      </c>
      <c r="H119" s="81">
        <f>電協研モデル!P66</f>
        <v>2662903.3216471565</v>
      </c>
      <c r="I119" s="247" t="s">
        <v>102</v>
      </c>
      <c r="J119" s="59">
        <f>電協研モデル!S66</f>
        <v>0</v>
      </c>
      <c r="K119" s="60">
        <f>電協研モデル!T66</f>
        <v>0</v>
      </c>
      <c r="L119" s="60">
        <f>電協研モデル!U66</f>
        <v>1</v>
      </c>
      <c r="M119" s="60">
        <f>電協研モデル!V66</f>
        <v>0</v>
      </c>
      <c r="N119" s="60">
        <f>電協研モデル!W66</f>
        <v>0</v>
      </c>
      <c r="O119" s="61">
        <f>電協研モデル!X66</f>
        <v>0</v>
      </c>
      <c r="P119" s="247" t="s">
        <v>101</v>
      </c>
      <c r="Q119" s="238" t="s">
        <v>77</v>
      </c>
    </row>
    <row r="120" spans="2:17" x14ac:dyDescent="0.15">
      <c r="C120" s="79">
        <f>電協研モデル!K67</f>
        <v>-3993107.1364905816</v>
      </c>
      <c r="D120" s="80">
        <f>電協研モデル!L67</f>
        <v>0</v>
      </c>
      <c r="E120" s="80">
        <f>電協研モデル!M67</f>
        <v>0</v>
      </c>
      <c r="F120" s="80">
        <f>電協研モデル!N67</f>
        <v>3993107.1364905816</v>
      </c>
      <c r="G120" s="80">
        <f>電協研モデル!O67</f>
        <v>0</v>
      </c>
      <c r="H120" s="81">
        <f>電協研モデル!P67</f>
        <v>0</v>
      </c>
      <c r="I120" s="247"/>
      <c r="J120" s="59">
        <f>電協研モデル!S67</f>
        <v>0</v>
      </c>
      <c r="K120" s="60">
        <f>電協研モデル!T67</f>
        <v>0</v>
      </c>
      <c r="L120" s="60">
        <f>電協研モデル!U67</f>
        <v>0</v>
      </c>
      <c r="M120" s="60">
        <f>電協研モデル!V67</f>
        <v>1</v>
      </c>
      <c r="N120" s="60">
        <f>電協研モデル!W67</f>
        <v>0</v>
      </c>
      <c r="O120" s="61">
        <f>電協研モデル!X67</f>
        <v>0</v>
      </c>
      <c r="P120" s="247"/>
      <c r="Q120" s="238"/>
    </row>
    <row r="121" spans="2:17" x14ac:dyDescent="0.15">
      <c r="C121" s="79">
        <f>電協研モデル!K68</f>
        <v>0</v>
      </c>
      <c r="D121" s="80">
        <f>電協研モデル!L68</f>
        <v>-56414.407195984677</v>
      </c>
      <c r="E121" s="80">
        <f>電協研モデル!M68</f>
        <v>474699.02935061313</v>
      </c>
      <c r="F121" s="80">
        <f>電協研モデル!N68</f>
        <v>0</v>
      </c>
      <c r="G121" s="80">
        <f>電協研モデル!O68</f>
        <v>56414.407195984677</v>
      </c>
      <c r="H121" s="81">
        <f>電協研モデル!P68</f>
        <v>474699.02935061313</v>
      </c>
      <c r="J121" s="59">
        <f>電協研モデル!S68</f>
        <v>0</v>
      </c>
      <c r="K121" s="60">
        <f>電協研モデル!T68</f>
        <v>0</v>
      </c>
      <c r="L121" s="60">
        <f>電協研モデル!U68</f>
        <v>0</v>
      </c>
      <c r="M121" s="60">
        <f>電協研モデル!V68</f>
        <v>0</v>
      </c>
      <c r="N121" s="60">
        <f>電協研モデル!W68</f>
        <v>1</v>
      </c>
      <c r="O121" s="61">
        <f>電協研モデル!X68</f>
        <v>0</v>
      </c>
    </row>
    <row r="122" spans="2:17" x14ac:dyDescent="0.15">
      <c r="C122" s="82">
        <f>電協研モデル!K69</f>
        <v>0</v>
      </c>
      <c r="D122" s="83">
        <f>電協研モデル!L69</f>
        <v>-474699.02935061313</v>
      </c>
      <c r="E122" s="83">
        <f>電協研モデル!M69</f>
        <v>2662903.3216471565</v>
      </c>
      <c r="F122" s="83">
        <f>電協研モデル!N69</f>
        <v>0</v>
      </c>
      <c r="G122" s="83">
        <f>電協研モデル!O69</f>
        <v>474699.02935061313</v>
      </c>
      <c r="H122" s="84">
        <f>電協研モデル!P69</f>
        <v>5325806.643294313</v>
      </c>
      <c r="J122" s="62">
        <f>電協研モデル!S69</f>
        <v>0</v>
      </c>
      <c r="K122" s="63">
        <f>電協研モデル!T69</f>
        <v>0</v>
      </c>
      <c r="L122" s="63">
        <f>電協研モデル!U69</f>
        <v>0</v>
      </c>
      <c r="M122" s="63">
        <f>電協研モデル!V69</f>
        <v>0</v>
      </c>
      <c r="N122" s="63">
        <f>電協研モデル!W69</f>
        <v>0</v>
      </c>
      <c r="O122" s="64">
        <f>電協研モデル!X69</f>
        <v>1</v>
      </c>
    </row>
    <row r="124" spans="2:17" ht="16.5" x14ac:dyDescent="0.25">
      <c r="C124" s="205" t="s">
        <v>154</v>
      </c>
      <c r="G124" t="s">
        <v>77</v>
      </c>
      <c r="N124" t="s">
        <v>126</v>
      </c>
    </row>
    <row r="125" spans="2:17" x14ac:dyDescent="0.15">
      <c r="C125" s="86" t="s">
        <v>47</v>
      </c>
      <c r="D125" s="74">
        <f t="array" ref="D125:D130">MMULT(G125:L130,N125:N130)</f>
        <v>210.30985877052808</v>
      </c>
      <c r="E125" s="157" t="s">
        <v>119</v>
      </c>
      <c r="G125" s="76">
        <f t="array" ref="G125:L130">MMULT(C117:H122,J117:O122)</f>
        <v>3993107.1364905816</v>
      </c>
      <c r="H125" s="77">
        <v>0</v>
      </c>
      <c r="I125" s="77">
        <v>0</v>
      </c>
      <c r="J125" s="77">
        <v>-3993107.1364905816</v>
      </c>
      <c r="K125" s="77">
        <v>0</v>
      </c>
      <c r="L125" s="78">
        <v>0</v>
      </c>
      <c r="N125" s="93">
        <f>T47</f>
        <v>3.856314683967221E-3</v>
      </c>
      <c r="O125" s="2" t="s">
        <v>25</v>
      </c>
    </row>
    <row r="126" spans="2:17" x14ac:dyDescent="0.15">
      <c r="C126" s="87" t="s">
        <v>48</v>
      </c>
      <c r="D126" s="75">
        <v>-410.85594390643661</v>
      </c>
      <c r="E126" s="158" t="s">
        <v>120</v>
      </c>
      <c r="G126" s="79">
        <v>0</v>
      </c>
      <c r="H126" s="80">
        <v>56414.407195984677</v>
      </c>
      <c r="I126" s="80">
        <v>-474699.02935061313</v>
      </c>
      <c r="J126" s="80">
        <v>0</v>
      </c>
      <c r="K126" s="80">
        <v>-56414.407195984677</v>
      </c>
      <c r="L126" s="81">
        <v>-474699.02935061313</v>
      </c>
      <c r="N126" s="95">
        <f>T48</f>
        <v>-1.6726910691780405E-5</v>
      </c>
      <c r="O126" s="2" t="s">
        <v>26</v>
      </c>
    </row>
    <row r="127" spans="2:17" x14ac:dyDescent="0.15">
      <c r="C127" s="87" t="s">
        <v>49</v>
      </c>
      <c r="D127" s="75">
        <v>3587.9236644540892</v>
      </c>
      <c r="E127" s="158" t="s">
        <v>121</v>
      </c>
      <c r="F127" s="245" t="s">
        <v>101</v>
      </c>
      <c r="G127" s="79">
        <v>0</v>
      </c>
      <c r="H127" s="80">
        <v>-474699.02935061313</v>
      </c>
      <c r="I127" s="80">
        <v>5325806.643294313</v>
      </c>
      <c r="J127" s="80">
        <v>0</v>
      </c>
      <c r="K127" s="80">
        <v>474699.02935061313</v>
      </c>
      <c r="L127" s="81">
        <v>2662903.3216471565</v>
      </c>
      <c r="M127" s="247" t="s">
        <v>102</v>
      </c>
      <c r="N127" s="95">
        <f>T49</f>
        <v>4.8533443115346522E-4</v>
      </c>
      <c r="O127" s="2" t="s">
        <v>27</v>
      </c>
    </row>
    <row r="128" spans="2:17" x14ac:dyDescent="0.15">
      <c r="C128" s="87" t="s">
        <v>56</v>
      </c>
      <c r="D128" s="75">
        <v>-210.30985877052808</v>
      </c>
      <c r="E128" s="158" t="s">
        <v>65</v>
      </c>
      <c r="F128" s="245"/>
      <c r="G128" s="79">
        <v>-3993107.1364905816</v>
      </c>
      <c r="H128" s="80">
        <v>0</v>
      </c>
      <c r="I128" s="80">
        <v>0</v>
      </c>
      <c r="J128" s="80">
        <v>3993107.1364905816</v>
      </c>
      <c r="K128" s="80">
        <v>0</v>
      </c>
      <c r="L128" s="81">
        <v>0</v>
      </c>
      <c r="M128" s="247"/>
      <c r="N128" s="95">
        <f>T53</f>
        <v>3.8036464605557744E-3</v>
      </c>
      <c r="O128" s="2" t="s">
        <v>41</v>
      </c>
    </row>
    <row r="129" spans="2:15" x14ac:dyDescent="0.15">
      <c r="C129" s="87" t="s">
        <v>57</v>
      </c>
      <c r="D129" s="75">
        <v>410.85594390643661</v>
      </c>
      <c r="E129" s="158" t="s">
        <v>65</v>
      </c>
      <c r="G129" s="79">
        <v>0</v>
      </c>
      <c r="H129" s="80">
        <v>-56414.407195984677</v>
      </c>
      <c r="I129" s="80">
        <v>474699.02935061313</v>
      </c>
      <c r="J129" s="80">
        <v>0</v>
      </c>
      <c r="K129" s="80">
        <v>56414.407195984677</v>
      </c>
      <c r="L129" s="81">
        <v>474699.02935061313</v>
      </c>
      <c r="N129" s="95">
        <f>T54</f>
        <v>-7.5121159279065334E-5</v>
      </c>
      <c r="O129" s="2" t="s">
        <v>35</v>
      </c>
    </row>
    <row r="130" spans="2:15" x14ac:dyDescent="0.15">
      <c r="C130" s="88" t="s">
        <v>58</v>
      </c>
      <c r="D130" s="89">
        <v>3326.3710155473336</v>
      </c>
      <c r="E130" s="159" t="s">
        <v>66</v>
      </c>
      <c r="G130" s="82">
        <v>0</v>
      </c>
      <c r="H130" s="83">
        <v>-474699.02935061313</v>
      </c>
      <c r="I130" s="83">
        <v>2662903.3216471565</v>
      </c>
      <c r="J130" s="83">
        <v>0</v>
      </c>
      <c r="K130" s="83">
        <v>474699.02935061313</v>
      </c>
      <c r="L130" s="84">
        <v>5325806.643294313</v>
      </c>
      <c r="N130" s="97">
        <f>T55</f>
        <v>3.8711357319720624E-4</v>
      </c>
      <c r="O130" s="2" t="s">
        <v>36</v>
      </c>
    </row>
    <row r="132" spans="2:15" ht="16.5" x14ac:dyDescent="0.25">
      <c r="C132" s="107" t="s">
        <v>153</v>
      </c>
      <c r="E132" s="156" t="s">
        <v>128</v>
      </c>
    </row>
    <row r="133" spans="2:15" x14ac:dyDescent="0.15">
      <c r="C133" s="74">
        <f>D125</f>
        <v>210.30985877052808</v>
      </c>
      <c r="E133" s="74">
        <v>0</v>
      </c>
      <c r="G133" s="86" t="s">
        <v>47</v>
      </c>
      <c r="H133" s="160">
        <f t="shared" ref="H133:H138" si="16">D125-E133</f>
        <v>210.30985877052808</v>
      </c>
      <c r="I133" s="153" t="s">
        <v>119</v>
      </c>
    </row>
    <row r="134" spans="2:15" x14ac:dyDescent="0.15">
      <c r="C134" s="75">
        <f t="shared" ref="C134:C138" si="17">D126</f>
        <v>-410.85594390643661</v>
      </c>
      <c r="E134" s="75">
        <f>B5</f>
        <v>-646.23360000000002</v>
      </c>
      <c r="G134" s="87" t="s">
        <v>48</v>
      </c>
      <c r="H134" s="161">
        <f t="shared" si="16"/>
        <v>235.37765609356342</v>
      </c>
      <c r="I134" s="154" t="s">
        <v>120</v>
      </c>
    </row>
    <row r="135" spans="2:15" x14ac:dyDescent="0.15">
      <c r="C135" s="75">
        <f t="shared" si="17"/>
        <v>3587.9236644540892</v>
      </c>
      <c r="D135" s="247" t="s">
        <v>127</v>
      </c>
      <c r="E135" s="75">
        <f>B6</f>
        <v>1812.577542</v>
      </c>
      <c r="F135" s="247" t="s">
        <v>101</v>
      </c>
      <c r="G135" s="87" t="s">
        <v>49</v>
      </c>
      <c r="H135" s="161">
        <f t="shared" si="16"/>
        <v>1775.3461224540893</v>
      </c>
      <c r="I135" s="154" t="s">
        <v>121</v>
      </c>
    </row>
    <row r="136" spans="2:15" x14ac:dyDescent="0.15">
      <c r="C136" s="75">
        <f t="shared" si="17"/>
        <v>-210.30985877052808</v>
      </c>
      <c r="D136" s="247"/>
      <c r="E136" s="75">
        <v>0</v>
      </c>
      <c r="F136" s="247"/>
      <c r="G136" s="87" t="s">
        <v>56</v>
      </c>
      <c r="H136" s="161">
        <f t="shared" si="16"/>
        <v>-210.30985877052808</v>
      </c>
      <c r="I136" s="154" t="s">
        <v>65</v>
      </c>
    </row>
    <row r="137" spans="2:15" x14ac:dyDescent="0.15">
      <c r="C137" s="75">
        <f t="shared" si="17"/>
        <v>410.85594390643661</v>
      </c>
      <c r="E137" s="75">
        <f>B11</f>
        <v>-646.23360000000002</v>
      </c>
      <c r="G137" s="87" t="s">
        <v>57</v>
      </c>
      <c r="H137" s="161">
        <f t="shared" si="16"/>
        <v>1057.0895439064366</v>
      </c>
      <c r="I137" s="154" t="s">
        <v>65</v>
      </c>
    </row>
    <row r="138" spans="2:15" x14ac:dyDescent="0.15">
      <c r="C138" s="89">
        <f t="shared" si="17"/>
        <v>3326.3710155473336</v>
      </c>
      <c r="E138" s="89">
        <f>B12</f>
        <v>-1812.577542</v>
      </c>
      <c r="G138" s="88" t="s">
        <v>58</v>
      </c>
      <c r="H138" s="162">
        <f t="shared" si="16"/>
        <v>5138.9485575473336</v>
      </c>
      <c r="I138" s="155" t="s">
        <v>66</v>
      </c>
    </row>
    <row r="140" spans="2:15" x14ac:dyDescent="0.15">
      <c r="B140" t="s">
        <v>129</v>
      </c>
    </row>
    <row r="141" spans="2:15" ht="16.5" x14ac:dyDescent="0.25">
      <c r="C141" s="107" t="s">
        <v>156</v>
      </c>
    </row>
    <row r="142" spans="2:15" ht="16.5" x14ac:dyDescent="0.25">
      <c r="C142" t="s">
        <v>78</v>
      </c>
      <c r="J142" t="s">
        <v>79</v>
      </c>
    </row>
    <row r="143" spans="2:15" x14ac:dyDescent="0.15">
      <c r="C143" s="76">
        <f>電協研モデル!K50</f>
        <v>14071794.871794872</v>
      </c>
      <c r="D143" s="77">
        <f>電協研モデル!L50</f>
        <v>0</v>
      </c>
      <c r="E143" s="77">
        <f>電協研モデル!M50</f>
        <v>0</v>
      </c>
      <c r="F143" s="77">
        <f>電協研モデル!N50</f>
        <v>-14071794.871794872</v>
      </c>
      <c r="G143" s="77">
        <f>電協研モデル!O50</f>
        <v>0</v>
      </c>
      <c r="H143" s="78">
        <f>電協研モデル!P50</f>
        <v>0</v>
      </c>
      <c r="J143" s="65">
        <f>電協研モデル!S50</f>
        <v>6.1257422745431001E-17</v>
      </c>
      <c r="K143" s="66">
        <f>電協研モデル!T50</f>
        <v>1</v>
      </c>
      <c r="L143" s="66">
        <f>電協研モデル!U50</f>
        <v>0</v>
      </c>
      <c r="M143" s="66">
        <f>電協研モデル!V50</f>
        <v>0</v>
      </c>
      <c r="N143" s="66">
        <f>電協研モデル!W50</f>
        <v>0</v>
      </c>
      <c r="O143" s="67">
        <f>電協研モデル!X50</f>
        <v>0</v>
      </c>
    </row>
    <row r="144" spans="2:15" ht="16.5" customHeight="1" x14ac:dyDescent="0.15">
      <c r="C144" s="79">
        <f>電協研モデル!K51</f>
        <v>0</v>
      </c>
      <c r="D144" s="80">
        <f>電協研モデル!L51</f>
        <v>805902.54949229315</v>
      </c>
      <c r="E144" s="80">
        <f>電協研モデル!M51</f>
        <v>-4714529.914529915</v>
      </c>
      <c r="F144" s="80">
        <f>電協研モデル!N51</f>
        <v>0</v>
      </c>
      <c r="G144" s="80">
        <f>電協研モデル!O51</f>
        <v>-805902.54949229315</v>
      </c>
      <c r="H144" s="81">
        <f>電協研モデル!P51</f>
        <v>-4714529.914529915</v>
      </c>
      <c r="J144" s="68">
        <f>電協研モデル!S51</f>
        <v>-1</v>
      </c>
      <c r="K144" s="69">
        <f>電協研モデル!T51</f>
        <v>6.1257422745431001E-17</v>
      </c>
      <c r="L144" s="69">
        <f>電協研モデル!U51</f>
        <v>0</v>
      </c>
      <c r="M144" s="69">
        <f>電協研モデル!V51</f>
        <v>0</v>
      </c>
      <c r="N144" s="69">
        <f>電協研モデル!W51</f>
        <v>0</v>
      </c>
      <c r="O144" s="70">
        <f>電協研モデル!X51</f>
        <v>0</v>
      </c>
    </row>
    <row r="145" spans="2:17" x14ac:dyDescent="0.15">
      <c r="C145" s="79">
        <f>電協研モデル!K52</f>
        <v>0</v>
      </c>
      <c r="D145" s="80">
        <f>電協研モデル!L52</f>
        <v>-4714529.914529915</v>
      </c>
      <c r="E145" s="80">
        <f>電協研モデル!M52</f>
        <v>36773333.333333336</v>
      </c>
      <c r="F145" s="80">
        <f>電協研モデル!N52</f>
        <v>0</v>
      </c>
      <c r="G145" s="80">
        <f>電協研モデル!O52</f>
        <v>4714529.914529915</v>
      </c>
      <c r="H145" s="81">
        <f>電協研モデル!P52</f>
        <v>18386666.666666668</v>
      </c>
      <c r="I145" s="247" t="s">
        <v>102</v>
      </c>
      <c r="J145" s="68">
        <f>電協研モデル!S52</f>
        <v>0</v>
      </c>
      <c r="K145" s="69">
        <f>電協研モデル!T52</f>
        <v>0</v>
      </c>
      <c r="L145" s="69">
        <f>電協研モデル!U52</f>
        <v>1</v>
      </c>
      <c r="M145" s="69">
        <f>電協研モデル!V52</f>
        <v>0</v>
      </c>
      <c r="N145" s="69">
        <f>電協研モデル!W52</f>
        <v>0</v>
      </c>
      <c r="O145" s="70">
        <f>電協研モデル!X52</f>
        <v>0</v>
      </c>
      <c r="P145" s="247" t="s">
        <v>101</v>
      </c>
      <c r="Q145" s="238" t="s">
        <v>80</v>
      </c>
    </row>
    <row r="146" spans="2:17" x14ac:dyDescent="0.15">
      <c r="C146" s="79">
        <f>電協研モデル!K53</f>
        <v>-14071794.871794872</v>
      </c>
      <c r="D146" s="80">
        <f>電協研モデル!L53</f>
        <v>0</v>
      </c>
      <c r="E146" s="80">
        <f>電協研モデル!M53</f>
        <v>0</v>
      </c>
      <c r="F146" s="80">
        <f>電協研モデル!N53</f>
        <v>14071794.871794872</v>
      </c>
      <c r="G146" s="80">
        <f>電協研モデル!O53</f>
        <v>0</v>
      </c>
      <c r="H146" s="81">
        <f>電協研モデル!P53</f>
        <v>0</v>
      </c>
      <c r="I146" s="247"/>
      <c r="J146" s="68">
        <f>電協研モデル!S53</f>
        <v>0</v>
      </c>
      <c r="K146" s="69">
        <f>電協研モデル!T53</f>
        <v>0</v>
      </c>
      <c r="L146" s="69">
        <f>電協研モデル!U53</f>
        <v>0</v>
      </c>
      <c r="M146" s="69">
        <f>電協研モデル!V53</f>
        <v>6.1257422745431001E-17</v>
      </c>
      <c r="N146" s="69">
        <f>電協研モデル!W53</f>
        <v>1</v>
      </c>
      <c r="O146" s="70">
        <f>電協研モデル!X53</f>
        <v>0</v>
      </c>
      <c r="P146" s="247"/>
      <c r="Q146" s="238"/>
    </row>
    <row r="147" spans="2:17" x14ac:dyDescent="0.15">
      <c r="C147" s="79">
        <f>電協研モデル!K54</f>
        <v>0</v>
      </c>
      <c r="D147" s="80">
        <f>電協研モデル!L54</f>
        <v>-805902.54949229315</v>
      </c>
      <c r="E147" s="80">
        <f>電協研モデル!M54</f>
        <v>4714529.914529915</v>
      </c>
      <c r="F147" s="80">
        <f>電協研モデル!N54</f>
        <v>0</v>
      </c>
      <c r="G147" s="80">
        <f>電協研モデル!O54</f>
        <v>805902.54949229315</v>
      </c>
      <c r="H147" s="81">
        <f>電協研モデル!P54</f>
        <v>4714529.914529915</v>
      </c>
      <c r="J147" s="68">
        <f>電協研モデル!S54</f>
        <v>0</v>
      </c>
      <c r="K147" s="69">
        <f>電協研モデル!T54</f>
        <v>0</v>
      </c>
      <c r="L147" s="69">
        <f>電協研モデル!U54</f>
        <v>0</v>
      </c>
      <c r="M147" s="69">
        <f>電協研モデル!V54</f>
        <v>-1</v>
      </c>
      <c r="N147" s="69">
        <f>電協研モデル!W54</f>
        <v>6.1257422745431001E-17</v>
      </c>
      <c r="O147" s="70">
        <f>電協研モデル!X54</f>
        <v>0</v>
      </c>
    </row>
    <row r="148" spans="2:17" x14ac:dyDescent="0.15">
      <c r="C148" s="82">
        <f>電協研モデル!K55</f>
        <v>0</v>
      </c>
      <c r="D148" s="83">
        <f>電協研モデル!L55</f>
        <v>-4714529.914529915</v>
      </c>
      <c r="E148" s="83">
        <f>電協研モデル!M55</f>
        <v>18386666.666666668</v>
      </c>
      <c r="F148" s="83">
        <f>電協研モデル!N55</f>
        <v>0</v>
      </c>
      <c r="G148" s="83">
        <f>電協研モデル!O55</f>
        <v>4714529.914529915</v>
      </c>
      <c r="H148" s="84">
        <f>電協研モデル!P55</f>
        <v>36773333.333333336</v>
      </c>
      <c r="J148" s="71">
        <f>電協研モデル!S55</f>
        <v>0</v>
      </c>
      <c r="K148" s="72">
        <f>電協研モデル!T55</f>
        <v>0</v>
      </c>
      <c r="L148" s="72">
        <f>電協研モデル!U55</f>
        <v>0</v>
      </c>
      <c r="M148" s="72">
        <f>電協研モデル!V55</f>
        <v>0</v>
      </c>
      <c r="N148" s="72">
        <f>電協研モデル!W55</f>
        <v>0</v>
      </c>
      <c r="O148" s="73">
        <f>電協研モデル!X55</f>
        <v>1</v>
      </c>
    </row>
    <row r="150" spans="2:17" ht="16.5" x14ac:dyDescent="0.25">
      <c r="C150" s="107" t="s">
        <v>157</v>
      </c>
      <c r="G150" t="s">
        <v>80</v>
      </c>
      <c r="N150" t="s">
        <v>130</v>
      </c>
    </row>
    <row r="151" spans="2:17" x14ac:dyDescent="0.15">
      <c r="C151" s="86" t="s">
        <v>53</v>
      </c>
      <c r="D151" s="134">
        <f t="array" ref="D151:D156">MMULT(G151:L156,N151:N156)</f>
        <v>1057.0895439064341</v>
      </c>
      <c r="E151" s="157" t="s">
        <v>119</v>
      </c>
      <c r="F151" s="163"/>
      <c r="G151" s="76">
        <f t="array" ref="G151:L156">MMULT(C143:H148,J143:O148)</f>
        <v>8.6200188724852655E-10</v>
      </c>
      <c r="H151" s="77">
        <v>14071794.871794872</v>
      </c>
      <c r="I151" s="77">
        <v>0</v>
      </c>
      <c r="J151" s="77">
        <v>-8.6200188724852655E-10</v>
      </c>
      <c r="K151" s="77">
        <v>-14071794.871794872</v>
      </c>
      <c r="L151" s="78">
        <v>0</v>
      </c>
      <c r="N151" s="147">
        <v>0</v>
      </c>
      <c r="O151" s="2" t="s">
        <v>31</v>
      </c>
    </row>
    <row r="152" spans="2:17" x14ac:dyDescent="0.15">
      <c r="C152" s="87" t="s">
        <v>54</v>
      </c>
      <c r="D152" s="135">
        <v>1240.309858770441</v>
      </c>
      <c r="E152" s="158" t="s">
        <v>120</v>
      </c>
      <c r="F152" s="163"/>
      <c r="G152" s="79">
        <v>-805902.54949229315</v>
      </c>
      <c r="H152" s="80">
        <v>4.9367513165870029E-11</v>
      </c>
      <c r="I152" s="80">
        <v>-4714529.914529915</v>
      </c>
      <c r="J152" s="80">
        <v>805902.54949229315</v>
      </c>
      <c r="K152" s="80">
        <v>-4.9367513165870029E-11</v>
      </c>
      <c r="L152" s="81">
        <v>-4714529.914529915</v>
      </c>
      <c r="N152" s="148">
        <v>0</v>
      </c>
      <c r="O152" s="2" t="s">
        <v>32</v>
      </c>
    </row>
    <row r="153" spans="2:17" x14ac:dyDescent="0.15">
      <c r="C153" s="87" t="s">
        <v>160</v>
      </c>
      <c r="D153" s="135">
        <v>-10814.676790066731</v>
      </c>
      <c r="E153" s="158" t="s">
        <v>121</v>
      </c>
      <c r="F153" s="244" t="s">
        <v>101</v>
      </c>
      <c r="G153" s="79">
        <v>4714529.914529915</v>
      </c>
      <c r="H153" s="80">
        <v>-2.887999520203397E-10</v>
      </c>
      <c r="I153" s="80">
        <v>36773333.333333336</v>
      </c>
      <c r="J153" s="80">
        <v>-4714529.914529915</v>
      </c>
      <c r="K153" s="80">
        <v>2.887999520203397E-10</v>
      </c>
      <c r="L153" s="81">
        <v>18386666.666666668</v>
      </c>
      <c r="M153" s="247" t="s">
        <v>102</v>
      </c>
      <c r="N153" s="148">
        <v>0</v>
      </c>
      <c r="O153" s="2" t="s">
        <v>33</v>
      </c>
    </row>
    <row r="154" spans="2:17" x14ac:dyDescent="0.15">
      <c r="C154" s="87" t="s">
        <v>56</v>
      </c>
      <c r="D154" s="135">
        <v>-1057.0895439064341</v>
      </c>
      <c r="E154" s="158" t="s">
        <v>65</v>
      </c>
      <c r="F154" s="244"/>
      <c r="G154" s="79">
        <v>-8.6200188724852655E-10</v>
      </c>
      <c r="H154" s="80">
        <v>-14071794.871794872</v>
      </c>
      <c r="I154" s="80">
        <v>0</v>
      </c>
      <c r="J154" s="80">
        <v>8.6200188724852655E-10</v>
      </c>
      <c r="K154" s="80">
        <v>14071794.871794872</v>
      </c>
      <c r="L154" s="81">
        <v>0</v>
      </c>
      <c r="M154" s="247"/>
      <c r="N154" s="145">
        <f>T53</f>
        <v>3.8036464605557744E-3</v>
      </c>
      <c r="O154" s="2" t="s">
        <v>41</v>
      </c>
    </row>
    <row r="155" spans="2:17" x14ac:dyDescent="0.15">
      <c r="C155" s="87" t="s">
        <v>57</v>
      </c>
      <c r="D155" s="135">
        <v>-1240.309858770441</v>
      </c>
      <c r="E155" s="158" t="s">
        <v>65</v>
      </c>
      <c r="F155" s="163"/>
      <c r="G155" s="79">
        <v>805902.54949229315</v>
      </c>
      <c r="H155" s="80">
        <v>-4.9367513165870029E-11</v>
      </c>
      <c r="I155" s="80">
        <v>4714529.914529915</v>
      </c>
      <c r="J155" s="80">
        <v>-805902.54949229315</v>
      </c>
      <c r="K155" s="80">
        <v>4.9367513165870029E-11</v>
      </c>
      <c r="L155" s="81">
        <v>4714529.914529915</v>
      </c>
      <c r="N155" s="145">
        <f>T54</f>
        <v>-7.5121159279065334E-5</v>
      </c>
      <c r="O155" s="2" t="s">
        <v>35</v>
      </c>
    </row>
    <row r="156" spans="2:17" x14ac:dyDescent="0.15">
      <c r="C156" s="88" t="s">
        <v>58</v>
      </c>
      <c r="D156" s="136">
        <v>-3696.9485575474318</v>
      </c>
      <c r="E156" s="159" t="s">
        <v>66</v>
      </c>
      <c r="F156" s="163"/>
      <c r="G156" s="82">
        <v>4714529.914529915</v>
      </c>
      <c r="H156" s="83">
        <v>-2.887999520203397E-10</v>
      </c>
      <c r="I156" s="83">
        <v>18386666.666666668</v>
      </c>
      <c r="J156" s="83">
        <v>-4714529.914529915</v>
      </c>
      <c r="K156" s="83">
        <v>2.887999520203397E-10</v>
      </c>
      <c r="L156" s="84">
        <v>36773333.333333336</v>
      </c>
      <c r="N156" s="146">
        <f>T55</f>
        <v>3.8711357319720624E-4</v>
      </c>
      <c r="O156" s="2" t="s">
        <v>36</v>
      </c>
    </row>
    <row r="158" spans="2:17" x14ac:dyDescent="0.15">
      <c r="B158" t="s">
        <v>131</v>
      </c>
    </row>
    <row r="159" spans="2:17" ht="16.5" x14ac:dyDescent="0.25">
      <c r="C159" s="107" t="s">
        <v>158</v>
      </c>
    </row>
    <row r="160" spans="2:17" ht="16.5" x14ac:dyDescent="0.25">
      <c r="C160" t="s">
        <v>81</v>
      </c>
      <c r="J160" t="s">
        <v>82</v>
      </c>
    </row>
    <row r="161" spans="3:17" x14ac:dyDescent="0.15">
      <c r="C161" s="76">
        <f>電協研モデル!K57</f>
        <v>117599999.99999997</v>
      </c>
      <c r="D161" s="77">
        <f>電協研モデル!L57</f>
        <v>0</v>
      </c>
      <c r="E161" s="77">
        <f>電協研モデル!M57</f>
        <v>0</v>
      </c>
      <c r="F161" s="77">
        <f>電協研モデル!N57</f>
        <v>-117599999.99999997</v>
      </c>
      <c r="G161" s="77">
        <f>電協研モデル!O57</f>
        <v>0</v>
      </c>
      <c r="H161" s="78">
        <f>電協研モデル!P57</f>
        <v>0</v>
      </c>
      <c r="J161" s="65">
        <f>電協研モデル!S57</f>
        <v>6.1257422745431001E-17</v>
      </c>
      <c r="K161" s="66">
        <f>電協研モデル!T57</f>
        <v>1</v>
      </c>
      <c r="L161" s="66">
        <f>電協研モデル!U57</f>
        <v>0</v>
      </c>
      <c r="M161" s="66">
        <f>電協研モデル!V57</f>
        <v>0</v>
      </c>
      <c r="N161" s="66">
        <f>電協研モデル!W57</f>
        <v>0</v>
      </c>
      <c r="O161" s="67">
        <f>電協研モデル!X57</f>
        <v>0</v>
      </c>
    </row>
    <row r="162" spans="3:17" x14ac:dyDescent="0.15">
      <c r="C162" s="79">
        <f>電協研モデル!K58</f>
        <v>0</v>
      </c>
      <c r="D162" s="80">
        <f>電協研モデル!L58</f>
        <v>470387755.10204047</v>
      </c>
      <c r="E162" s="80">
        <f>電協研モデル!M58</f>
        <v>-329271428.57142842</v>
      </c>
      <c r="F162" s="80">
        <f>電協研モデル!N58</f>
        <v>0</v>
      </c>
      <c r="G162" s="80">
        <f>電協研モデル!O58</f>
        <v>-470387755.10204047</v>
      </c>
      <c r="H162" s="81">
        <f>電協研モデル!P58</f>
        <v>-329271428.57142842</v>
      </c>
      <c r="J162" s="68">
        <f>電協研モデル!S58</f>
        <v>-1</v>
      </c>
      <c r="K162" s="69">
        <f>電協研モデル!T58</f>
        <v>6.1257422745431001E-17</v>
      </c>
      <c r="L162" s="69">
        <f>電協研モデル!U58</f>
        <v>0</v>
      </c>
      <c r="M162" s="69">
        <f>電協研モデル!V58</f>
        <v>0</v>
      </c>
      <c r="N162" s="69">
        <f>電協研モデル!W58</f>
        <v>0</v>
      </c>
      <c r="O162" s="70">
        <f>電協研モデル!X58</f>
        <v>0</v>
      </c>
    </row>
    <row r="163" spans="3:17" ht="16.5" customHeight="1" x14ac:dyDescent="0.15">
      <c r="C163" s="79">
        <f>電協研モデル!K59</f>
        <v>0</v>
      </c>
      <c r="D163" s="80">
        <f>電協研モデル!L59</f>
        <v>-329271428.57142842</v>
      </c>
      <c r="E163" s="80">
        <f>電協研モデル!M59</f>
        <v>307319999.99999994</v>
      </c>
      <c r="F163" s="80">
        <f>電協研モデル!N59</f>
        <v>0</v>
      </c>
      <c r="G163" s="80">
        <f>電協研モデル!O59</f>
        <v>329271428.57142842</v>
      </c>
      <c r="H163" s="81">
        <f>電協研モデル!P59</f>
        <v>153659999.99999997</v>
      </c>
      <c r="I163" s="247" t="s">
        <v>102</v>
      </c>
      <c r="J163" s="68">
        <f>電協研モデル!S59</f>
        <v>0</v>
      </c>
      <c r="K163" s="69">
        <f>電協研モデル!T59</f>
        <v>0</v>
      </c>
      <c r="L163" s="69">
        <f>電協研モデル!U59</f>
        <v>1</v>
      </c>
      <c r="M163" s="69">
        <f>電協研モデル!V59</f>
        <v>0</v>
      </c>
      <c r="N163" s="69">
        <f>電協研モデル!W59</f>
        <v>0</v>
      </c>
      <c r="O163" s="70">
        <f>電協研モデル!X59</f>
        <v>0</v>
      </c>
      <c r="P163" s="247" t="s">
        <v>101</v>
      </c>
      <c r="Q163" s="238" t="s">
        <v>83</v>
      </c>
    </row>
    <row r="164" spans="3:17" x14ac:dyDescent="0.15">
      <c r="C164" s="79">
        <f>電協研モデル!K60</f>
        <v>-117599999.99999997</v>
      </c>
      <c r="D164" s="80">
        <f>電協研モデル!L60</f>
        <v>0</v>
      </c>
      <c r="E164" s="80">
        <f>電協研モデル!M60</f>
        <v>0</v>
      </c>
      <c r="F164" s="80">
        <f>電協研モデル!N60</f>
        <v>117599999.99999997</v>
      </c>
      <c r="G164" s="80">
        <f>電協研モデル!O60</f>
        <v>0</v>
      </c>
      <c r="H164" s="81">
        <f>電協研モデル!P60</f>
        <v>0</v>
      </c>
      <c r="I164" s="247"/>
      <c r="J164" s="68">
        <f>電協研モデル!S60</f>
        <v>0</v>
      </c>
      <c r="K164" s="69">
        <f>電協研モデル!T60</f>
        <v>0</v>
      </c>
      <c r="L164" s="69">
        <f>電協研モデル!U60</f>
        <v>0</v>
      </c>
      <c r="M164" s="69">
        <f>電協研モデル!V60</f>
        <v>6.1257422745431001E-17</v>
      </c>
      <c r="N164" s="69">
        <f>電協研モデル!W60</f>
        <v>1</v>
      </c>
      <c r="O164" s="70">
        <f>電協研モデル!X60</f>
        <v>0</v>
      </c>
      <c r="P164" s="247"/>
      <c r="Q164" s="238"/>
    </row>
    <row r="165" spans="3:17" x14ac:dyDescent="0.15">
      <c r="C165" s="79">
        <f>電協研モデル!K61</f>
        <v>0</v>
      </c>
      <c r="D165" s="80">
        <f>電協研モデル!L61</f>
        <v>-470387755.10204047</v>
      </c>
      <c r="E165" s="80">
        <f>電協研モデル!M61</f>
        <v>329271428.57142842</v>
      </c>
      <c r="F165" s="80">
        <f>電協研モデル!N61</f>
        <v>0</v>
      </c>
      <c r="G165" s="80">
        <f>電協研モデル!O61</f>
        <v>470387755.10204047</v>
      </c>
      <c r="H165" s="81">
        <f>電協研モデル!P61</f>
        <v>329271428.57142842</v>
      </c>
      <c r="J165" s="68">
        <f>電協研モデル!S61</f>
        <v>0</v>
      </c>
      <c r="K165" s="69">
        <f>電協研モデル!T61</f>
        <v>0</v>
      </c>
      <c r="L165" s="69">
        <f>電協研モデル!U61</f>
        <v>0</v>
      </c>
      <c r="M165" s="69">
        <f>電協研モデル!V61</f>
        <v>-1</v>
      </c>
      <c r="N165" s="69">
        <f>電協研モデル!W61</f>
        <v>6.1257422745431001E-17</v>
      </c>
      <c r="O165" s="70">
        <f>電協研モデル!X61</f>
        <v>0</v>
      </c>
    </row>
    <row r="166" spans="3:17" x14ac:dyDescent="0.15">
      <c r="C166" s="82">
        <f>電協研モデル!K62</f>
        <v>0</v>
      </c>
      <c r="D166" s="83">
        <f>電協研モデル!L62</f>
        <v>-329271428.57142842</v>
      </c>
      <c r="E166" s="83">
        <f>電協研モデル!M62</f>
        <v>153659999.99999997</v>
      </c>
      <c r="F166" s="83">
        <f>電協研モデル!N62</f>
        <v>0</v>
      </c>
      <c r="G166" s="83">
        <f>電協研モデル!O62</f>
        <v>329271428.57142842</v>
      </c>
      <c r="H166" s="84">
        <f>電協研モデル!P62</f>
        <v>307319999.99999994</v>
      </c>
      <c r="J166" s="71">
        <f>電協研モデル!S62</f>
        <v>0</v>
      </c>
      <c r="K166" s="72">
        <f>電協研モデル!T62</f>
        <v>0</v>
      </c>
      <c r="L166" s="72">
        <f>電協研モデル!U62</f>
        <v>0</v>
      </c>
      <c r="M166" s="72">
        <f>電協研モデル!V62</f>
        <v>0</v>
      </c>
      <c r="N166" s="72">
        <f>電協研モデル!W62</f>
        <v>0</v>
      </c>
      <c r="O166" s="73">
        <f>電協研モデル!X62</f>
        <v>1</v>
      </c>
    </row>
    <row r="168" spans="3:17" ht="16.5" x14ac:dyDescent="0.25">
      <c r="C168" s="107" t="s">
        <v>159</v>
      </c>
      <c r="G168" t="s">
        <v>83</v>
      </c>
      <c r="N168" t="s">
        <v>132</v>
      </c>
    </row>
    <row r="169" spans="3:17" x14ac:dyDescent="0.15">
      <c r="C169" s="86" t="s">
        <v>56</v>
      </c>
      <c r="D169" s="160">
        <f t="array" ref="D169:D174">MMULT(G169:L174,N169:N174)</f>
        <v>0</v>
      </c>
      <c r="E169" s="157" t="s">
        <v>119</v>
      </c>
      <c r="G169" s="76">
        <f t="array" ref="G169:L174">MMULT(C161:H166,J161:O166)</f>
        <v>7.203872914862684E-9</v>
      </c>
      <c r="H169" s="77">
        <v>117599999.99999997</v>
      </c>
      <c r="I169" s="77">
        <v>0</v>
      </c>
      <c r="J169" s="77">
        <v>-7.203872914862684E-9</v>
      </c>
      <c r="K169" s="77">
        <v>-117599999.99999997</v>
      </c>
      <c r="L169" s="78">
        <v>0</v>
      </c>
      <c r="N169" s="93">
        <f t="shared" ref="N169:N174" si="18">T53</f>
        <v>3.8036464605557744E-3</v>
      </c>
      <c r="O169" s="2" t="s">
        <v>41</v>
      </c>
    </row>
    <row r="170" spans="3:17" x14ac:dyDescent="0.15">
      <c r="C170" s="87" t="s">
        <v>57</v>
      </c>
      <c r="D170" s="161">
        <v>1029.9999999998981</v>
      </c>
      <c r="E170" s="158" t="s">
        <v>120</v>
      </c>
      <c r="G170" s="79">
        <v>-470387755.10204047</v>
      </c>
      <c r="H170" s="80">
        <v>2.8814741568559961E-8</v>
      </c>
      <c r="I170" s="80">
        <v>-329271428.57142842</v>
      </c>
      <c r="J170" s="80">
        <v>470387755.10204047</v>
      </c>
      <c r="K170" s="80">
        <v>-2.8814741568559961E-8</v>
      </c>
      <c r="L170" s="81">
        <v>-329271428.57142842</v>
      </c>
      <c r="N170" s="95">
        <f t="shared" si="18"/>
        <v>-7.5121159279065334E-5</v>
      </c>
      <c r="O170" s="2" t="s">
        <v>35</v>
      </c>
    </row>
    <row r="171" spans="3:17" x14ac:dyDescent="0.15">
      <c r="C171" s="87" t="s">
        <v>58</v>
      </c>
      <c r="D171" s="161">
        <v>-1442.0000000001382</v>
      </c>
      <c r="E171" s="158" t="s">
        <v>121</v>
      </c>
      <c r="F171" s="244" t="s">
        <v>101</v>
      </c>
      <c r="G171" s="79">
        <v>329271428.57142842</v>
      </c>
      <c r="H171" s="80">
        <v>-2.0170319097991978E-8</v>
      </c>
      <c r="I171" s="80">
        <v>307319999.99999994</v>
      </c>
      <c r="J171" s="80">
        <v>-329271428.57142842</v>
      </c>
      <c r="K171" s="80">
        <v>2.0170319097991978E-8</v>
      </c>
      <c r="L171" s="81">
        <v>153659999.99999997</v>
      </c>
      <c r="M171" s="247" t="s">
        <v>102</v>
      </c>
      <c r="N171" s="95">
        <f t="shared" si="18"/>
        <v>3.8711357319720624E-4</v>
      </c>
      <c r="O171" s="2" t="s">
        <v>36</v>
      </c>
    </row>
    <row r="172" spans="3:17" x14ac:dyDescent="0.15">
      <c r="C172" s="87" t="s">
        <v>59</v>
      </c>
      <c r="D172" s="161">
        <v>0</v>
      </c>
      <c r="E172" s="158" t="s">
        <v>65</v>
      </c>
      <c r="F172" s="244"/>
      <c r="G172" s="79">
        <v>-7.203872914862684E-9</v>
      </c>
      <c r="H172" s="80">
        <v>-117599999.99999997</v>
      </c>
      <c r="I172" s="80">
        <v>0</v>
      </c>
      <c r="J172" s="80">
        <v>7.203872914862684E-9</v>
      </c>
      <c r="K172" s="80">
        <v>117599999.99999997</v>
      </c>
      <c r="L172" s="81">
        <v>0</v>
      </c>
      <c r="M172" s="247"/>
      <c r="N172" s="95">
        <f t="shared" si="18"/>
        <v>4.3543641944301884E-3</v>
      </c>
      <c r="O172" s="2" t="s">
        <v>37</v>
      </c>
    </row>
    <row r="173" spans="3:17" x14ac:dyDescent="0.15">
      <c r="C173" s="87" t="s">
        <v>161</v>
      </c>
      <c r="D173" s="161">
        <v>-1029.9999999998981</v>
      </c>
      <c r="E173" s="158" t="s">
        <v>65</v>
      </c>
      <c r="G173" s="79">
        <v>470387755.10204047</v>
      </c>
      <c r="H173" s="80">
        <v>-2.8814741568559961E-8</v>
      </c>
      <c r="I173" s="80">
        <v>329271428.57142842</v>
      </c>
      <c r="J173" s="80">
        <v>-470387755.10204047</v>
      </c>
      <c r="K173" s="80">
        <v>2.8814741568559961E-8</v>
      </c>
      <c r="L173" s="81">
        <v>329271428.57142842</v>
      </c>
      <c r="N173" s="95">
        <f t="shared" si="18"/>
        <v>-7.5121159279065361E-5</v>
      </c>
      <c r="O173" s="2" t="s">
        <v>43</v>
      </c>
    </row>
    <row r="174" spans="3:17" x14ac:dyDescent="0.15">
      <c r="C174" s="88" t="s">
        <v>162</v>
      </c>
      <c r="D174" s="162">
        <v>-4.3655745685100555E-11</v>
      </c>
      <c r="E174" s="159" t="s">
        <v>66</v>
      </c>
      <c r="G174" s="82">
        <v>329271428.57142842</v>
      </c>
      <c r="H174" s="83">
        <v>-2.0170319097991978E-8</v>
      </c>
      <c r="I174" s="83">
        <v>153659999.99999997</v>
      </c>
      <c r="J174" s="83">
        <v>-329271428.57142842</v>
      </c>
      <c r="K174" s="83">
        <v>2.0170319097991978E-8</v>
      </c>
      <c r="L174" s="84">
        <v>307319999.99999994</v>
      </c>
      <c r="N174" s="97">
        <f t="shared" si="18"/>
        <v>3.9649792826684034E-4</v>
      </c>
      <c r="O174" s="2" t="s">
        <v>39</v>
      </c>
    </row>
    <row r="178" spans="2:20" x14ac:dyDescent="0.15">
      <c r="B178" s="180" t="s">
        <v>148</v>
      </c>
      <c r="C178" s="180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0"/>
      <c r="Q178" s="183"/>
      <c r="R178" s="180"/>
      <c r="S178" s="180"/>
    </row>
    <row r="179" spans="2:20" x14ac:dyDescent="0.15">
      <c r="B179" s="184"/>
      <c r="C179" s="180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0"/>
      <c r="Q179" s="183"/>
      <c r="R179" s="180"/>
      <c r="S179" s="180"/>
    </row>
    <row r="180" spans="2:20" x14ac:dyDescent="0.15">
      <c r="B180" s="185" t="s">
        <v>44</v>
      </c>
      <c r="C180" s="186">
        <f t="array" ref="C180:C185">MMULT(F180:Q185,S180:S191)</f>
        <v>-819.6901412293787</v>
      </c>
      <c r="D180" s="187" t="s">
        <v>65</v>
      </c>
      <c r="E180" s="180"/>
      <c r="F180" s="188">
        <f t="shared" ref="F180:Q185" si="19">D16</f>
        <v>-805902.54949229315</v>
      </c>
      <c r="G180" s="189">
        <f t="shared" si="19"/>
        <v>-8.1263437408265656E-10</v>
      </c>
      <c r="H180" s="189">
        <f t="shared" si="19"/>
        <v>4714529.914529915</v>
      </c>
      <c r="I180" s="189">
        <f t="shared" si="19"/>
        <v>0</v>
      </c>
      <c r="J180" s="189">
        <f t="shared" si="19"/>
        <v>0</v>
      </c>
      <c r="K180" s="189">
        <f t="shared" si="19"/>
        <v>0</v>
      </c>
      <c r="L180" s="189">
        <f t="shared" si="19"/>
        <v>0</v>
      </c>
      <c r="M180" s="189">
        <f t="shared" si="19"/>
        <v>0</v>
      </c>
      <c r="N180" s="189">
        <f t="shared" si="19"/>
        <v>0</v>
      </c>
      <c r="O180" s="189">
        <f t="shared" si="19"/>
        <v>0</v>
      </c>
      <c r="P180" s="189">
        <f t="shared" si="19"/>
        <v>0</v>
      </c>
      <c r="Q180" s="190">
        <f t="shared" si="19"/>
        <v>0</v>
      </c>
      <c r="R180" s="180"/>
      <c r="S180" s="191">
        <f t="shared" ref="S180:S191" si="20">T47</f>
        <v>3.856314683967221E-3</v>
      </c>
      <c r="T180" s="86" t="s">
        <v>25</v>
      </c>
    </row>
    <row r="181" spans="2:20" x14ac:dyDescent="0.15">
      <c r="B181" s="181" t="s">
        <v>45</v>
      </c>
      <c r="C181" s="192">
        <v>235.37765609356305</v>
      </c>
      <c r="D181" s="193" t="s">
        <v>65</v>
      </c>
      <c r="E181" s="180"/>
      <c r="F181" s="194">
        <f t="shared" si="19"/>
        <v>-8.1263437408265656E-10</v>
      </c>
      <c r="G181" s="195">
        <f t="shared" si="19"/>
        <v>-14071794.871794872</v>
      </c>
      <c r="H181" s="195">
        <f t="shared" si="19"/>
        <v>-2.887999520203397E-10</v>
      </c>
      <c r="I181" s="195">
        <f t="shared" si="19"/>
        <v>0</v>
      </c>
      <c r="J181" s="195">
        <f t="shared" si="19"/>
        <v>0</v>
      </c>
      <c r="K181" s="195">
        <f t="shared" si="19"/>
        <v>0</v>
      </c>
      <c r="L181" s="195">
        <f t="shared" si="19"/>
        <v>0</v>
      </c>
      <c r="M181" s="195">
        <f t="shared" si="19"/>
        <v>0</v>
      </c>
      <c r="N181" s="195">
        <f t="shared" si="19"/>
        <v>0</v>
      </c>
      <c r="O181" s="195">
        <f t="shared" si="19"/>
        <v>0</v>
      </c>
      <c r="P181" s="195">
        <f t="shared" si="19"/>
        <v>0</v>
      </c>
      <c r="Q181" s="196">
        <f t="shared" si="19"/>
        <v>0</v>
      </c>
      <c r="R181" s="180"/>
      <c r="S181" s="197">
        <f t="shared" si="20"/>
        <v>-1.6726910691780405E-5</v>
      </c>
      <c r="T181" s="87" t="s">
        <v>26</v>
      </c>
    </row>
    <row r="182" spans="2:20" x14ac:dyDescent="0.15">
      <c r="B182" s="181" t="s">
        <v>46</v>
      </c>
      <c r="C182" s="192">
        <v>-9257.0285299293901</v>
      </c>
      <c r="D182" s="193" t="s">
        <v>66</v>
      </c>
      <c r="E182" s="246" t="s">
        <v>101</v>
      </c>
      <c r="F182" s="194">
        <f t="shared" si="19"/>
        <v>-4714529.914529915</v>
      </c>
      <c r="G182" s="195">
        <f t="shared" si="19"/>
        <v>2.887999520203397E-10</v>
      </c>
      <c r="H182" s="195">
        <f t="shared" si="19"/>
        <v>18386666.666666668</v>
      </c>
      <c r="I182" s="195">
        <f t="shared" si="19"/>
        <v>0</v>
      </c>
      <c r="J182" s="195">
        <f t="shared" si="19"/>
        <v>0</v>
      </c>
      <c r="K182" s="195">
        <f t="shared" si="19"/>
        <v>0</v>
      </c>
      <c r="L182" s="195">
        <f t="shared" si="19"/>
        <v>0</v>
      </c>
      <c r="M182" s="195">
        <f t="shared" si="19"/>
        <v>0</v>
      </c>
      <c r="N182" s="195">
        <f t="shared" si="19"/>
        <v>0</v>
      </c>
      <c r="O182" s="195">
        <f t="shared" si="19"/>
        <v>0</v>
      </c>
      <c r="P182" s="195">
        <f t="shared" si="19"/>
        <v>0</v>
      </c>
      <c r="Q182" s="196">
        <f t="shared" si="19"/>
        <v>0</v>
      </c>
      <c r="R182" s="246" t="s">
        <v>102</v>
      </c>
      <c r="S182" s="197">
        <f t="shared" si="20"/>
        <v>4.8533443115346522E-4</v>
      </c>
      <c r="T182" s="87" t="s">
        <v>27</v>
      </c>
    </row>
    <row r="183" spans="2:20" x14ac:dyDescent="0.15">
      <c r="B183" s="181" t="s">
        <v>53</v>
      </c>
      <c r="C183" s="192">
        <v>-1240.309858770441</v>
      </c>
      <c r="D183" s="193" t="s">
        <v>65</v>
      </c>
      <c r="E183" s="246"/>
      <c r="F183" s="194">
        <f t="shared" si="19"/>
        <v>0</v>
      </c>
      <c r="G183" s="195">
        <f t="shared" si="19"/>
        <v>0</v>
      </c>
      <c r="H183" s="195">
        <f t="shared" si="19"/>
        <v>0</v>
      </c>
      <c r="I183" s="195">
        <f t="shared" si="19"/>
        <v>0</v>
      </c>
      <c r="J183" s="195">
        <f t="shared" si="19"/>
        <v>0</v>
      </c>
      <c r="K183" s="195">
        <f t="shared" si="19"/>
        <v>0</v>
      </c>
      <c r="L183" s="195">
        <f t="shared" si="19"/>
        <v>-805902.54949229315</v>
      </c>
      <c r="M183" s="195">
        <f t="shared" si="19"/>
        <v>-8.1263437408265656E-10</v>
      </c>
      <c r="N183" s="195">
        <f t="shared" si="19"/>
        <v>4714529.914529915</v>
      </c>
      <c r="O183" s="195">
        <f t="shared" si="19"/>
        <v>0</v>
      </c>
      <c r="P183" s="195">
        <f t="shared" si="19"/>
        <v>0</v>
      </c>
      <c r="Q183" s="196">
        <f t="shared" si="19"/>
        <v>0</v>
      </c>
      <c r="R183" s="246"/>
      <c r="S183" s="197">
        <f t="shared" si="20"/>
        <v>4.5445416189803956E-3</v>
      </c>
      <c r="T183" s="87" t="s">
        <v>28</v>
      </c>
    </row>
    <row r="184" spans="2:20" x14ac:dyDescent="0.15">
      <c r="B184" s="181" t="s">
        <v>54</v>
      </c>
      <c r="C184" s="192">
        <v>1057.0895439064341</v>
      </c>
      <c r="D184" s="193" t="s">
        <v>65</v>
      </c>
      <c r="E184" s="180"/>
      <c r="F184" s="194">
        <f t="shared" si="19"/>
        <v>0</v>
      </c>
      <c r="G184" s="195">
        <f t="shared" si="19"/>
        <v>0</v>
      </c>
      <c r="H184" s="195">
        <f t="shared" si="19"/>
        <v>0</v>
      </c>
      <c r="I184" s="195">
        <f t="shared" si="19"/>
        <v>0</v>
      </c>
      <c r="J184" s="195">
        <f t="shared" si="19"/>
        <v>0</v>
      </c>
      <c r="K184" s="195">
        <f t="shared" si="19"/>
        <v>0</v>
      </c>
      <c r="L184" s="195">
        <f t="shared" si="19"/>
        <v>-8.1263437408265656E-10</v>
      </c>
      <c r="M184" s="195">
        <f t="shared" si="19"/>
        <v>-14071794.871794872</v>
      </c>
      <c r="N184" s="195">
        <f t="shared" si="19"/>
        <v>-2.887999520203397E-10</v>
      </c>
      <c r="O184" s="195">
        <f t="shared" si="19"/>
        <v>0</v>
      </c>
      <c r="P184" s="195">
        <f t="shared" si="19"/>
        <v>0</v>
      </c>
      <c r="Q184" s="196">
        <f t="shared" si="19"/>
        <v>0</v>
      </c>
      <c r="R184" s="180"/>
      <c r="S184" s="197">
        <f t="shared" si="20"/>
        <v>-1.6726910691780449E-5</v>
      </c>
      <c r="T184" s="87" t="s">
        <v>29</v>
      </c>
    </row>
    <row r="185" spans="2:20" x14ac:dyDescent="0.15">
      <c r="B185" s="198" t="s">
        <v>55</v>
      </c>
      <c r="C185" s="199">
        <v>-10814.676790066731</v>
      </c>
      <c r="D185" s="200" t="s">
        <v>66</v>
      </c>
      <c r="E185" s="180"/>
      <c r="F185" s="201">
        <f t="shared" si="19"/>
        <v>0</v>
      </c>
      <c r="G185" s="202">
        <f t="shared" si="19"/>
        <v>0</v>
      </c>
      <c r="H185" s="202">
        <f t="shared" si="19"/>
        <v>0</v>
      </c>
      <c r="I185" s="202">
        <f t="shared" si="19"/>
        <v>0</v>
      </c>
      <c r="J185" s="202">
        <f t="shared" si="19"/>
        <v>0</v>
      </c>
      <c r="K185" s="202">
        <f t="shared" si="19"/>
        <v>0</v>
      </c>
      <c r="L185" s="202">
        <f t="shared" si="19"/>
        <v>-4714529.914529915</v>
      </c>
      <c r="M185" s="202">
        <f t="shared" si="19"/>
        <v>2.887999520203397E-10</v>
      </c>
      <c r="N185" s="202">
        <f t="shared" si="19"/>
        <v>18386666.666666668</v>
      </c>
      <c r="O185" s="202">
        <f t="shared" si="19"/>
        <v>0</v>
      </c>
      <c r="P185" s="202">
        <f t="shared" si="19"/>
        <v>0</v>
      </c>
      <c r="Q185" s="203">
        <f t="shared" si="19"/>
        <v>0</v>
      </c>
      <c r="R185" s="180"/>
      <c r="S185" s="197">
        <f t="shared" si="20"/>
        <v>4.9471878622309629E-4</v>
      </c>
      <c r="T185" s="87" t="s">
        <v>30</v>
      </c>
    </row>
    <row r="186" spans="2:20" x14ac:dyDescent="0.1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97">
        <f t="shared" si="20"/>
        <v>3.8036464605557744E-3</v>
      </c>
      <c r="T186" s="87" t="s">
        <v>41</v>
      </c>
    </row>
    <row r="187" spans="2:20" x14ac:dyDescent="0.1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97">
        <f t="shared" si="20"/>
        <v>-7.5121159279065334E-5</v>
      </c>
      <c r="T187" s="87" t="s">
        <v>35</v>
      </c>
    </row>
    <row r="188" spans="2:20" x14ac:dyDescent="0.1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97">
        <f t="shared" si="20"/>
        <v>3.8711357319720624E-4</v>
      </c>
      <c r="T188" s="87" t="s">
        <v>42</v>
      </c>
    </row>
    <row r="189" spans="2:20" x14ac:dyDescent="0.1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97">
        <f t="shared" si="20"/>
        <v>4.3543641944301884E-3</v>
      </c>
      <c r="T189" s="87" t="s">
        <v>37</v>
      </c>
    </row>
    <row r="190" spans="2:20" x14ac:dyDescent="0.1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97">
        <f t="shared" si="20"/>
        <v>-7.5121159279065361E-5</v>
      </c>
      <c r="T190" s="87" t="s">
        <v>43</v>
      </c>
    </row>
    <row r="191" spans="2:20" x14ac:dyDescent="0.1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204">
        <f t="shared" si="20"/>
        <v>3.9649792826684034E-4</v>
      </c>
      <c r="T191" s="88" t="s">
        <v>39</v>
      </c>
    </row>
    <row r="192" spans="2:20" x14ac:dyDescent="0.15">
      <c r="L192" s="9"/>
      <c r="M192" s="9"/>
      <c r="N192" s="9"/>
      <c r="O192" s="9"/>
    </row>
    <row r="193" spans="12:15" x14ac:dyDescent="0.15">
      <c r="L193" s="9"/>
      <c r="M193" s="9"/>
      <c r="N193" s="9"/>
      <c r="O193" s="9"/>
    </row>
    <row r="194" spans="12:15" x14ac:dyDescent="0.15">
      <c r="L194" s="9"/>
      <c r="M194" s="9"/>
      <c r="N194" s="9"/>
      <c r="O194" s="9"/>
    </row>
    <row r="195" spans="12:15" x14ac:dyDescent="0.15">
      <c r="L195" s="9"/>
      <c r="M195" s="9"/>
      <c r="N195" s="9"/>
      <c r="O195" s="9"/>
    </row>
  </sheetData>
  <sheetProtection algorithmName="SHA-512" hashValue="zk71X8/hqFgPIk3fDK+LD15jduGFTRtNdhldTg+A+FlxFh0MBR2tlGxYF3K3gy/v64gED1itKAbio1w966T/8g==" saltValue="ILWPMeDdMei3cvyV4EiHOw==" spinCount="100000" sheet="1" objects="1" scenarios="1"/>
  <mergeCells count="35">
    <mergeCell ref="F171:F172"/>
    <mergeCell ref="M171:M172"/>
    <mergeCell ref="F153:F154"/>
    <mergeCell ref="M153:M154"/>
    <mergeCell ref="I163:I164"/>
    <mergeCell ref="P119:P120"/>
    <mergeCell ref="Q119:Q120"/>
    <mergeCell ref="P163:P164"/>
    <mergeCell ref="Q163:Q164"/>
    <mergeCell ref="D135:D136"/>
    <mergeCell ref="F135:F136"/>
    <mergeCell ref="I145:I146"/>
    <mergeCell ref="P145:P146"/>
    <mergeCell ref="Q145:Q146"/>
    <mergeCell ref="F109:F110"/>
    <mergeCell ref="M109:M110"/>
    <mergeCell ref="I119:I120"/>
    <mergeCell ref="F127:F128"/>
    <mergeCell ref="M127:M128"/>
    <mergeCell ref="E182:E183"/>
    <mergeCell ref="R182:R183"/>
    <mergeCell ref="C12:C13"/>
    <mergeCell ref="V12:V13"/>
    <mergeCell ref="C33:C34"/>
    <mergeCell ref="P33:P34"/>
    <mergeCell ref="P52:P53"/>
    <mergeCell ref="R52:R53"/>
    <mergeCell ref="I83:I84"/>
    <mergeCell ref="P83:P84"/>
    <mergeCell ref="Q83:Q84"/>
    <mergeCell ref="M91:M92"/>
    <mergeCell ref="F91:F92"/>
    <mergeCell ref="I101:I102"/>
    <mergeCell ref="P101:P102"/>
    <mergeCell ref="Q101:Q10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電協研モデル</vt:lpstr>
      <vt:lpstr>電協研モデル(2)</vt:lpstr>
      <vt:lpstr>電協研モデル(3)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07f2683b-81fb-4711-bcff-29b32f4972bc</vt:lpwstr>
  </property>
</Properties>
</file>